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<sst xmlns="http://schemas.openxmlformats.org/spreadsheetml/2006/main" count="248" uniqueCount="123">
  <si>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</si>
  <si>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</si>
  <si>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</si>
  <si>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</si>
  <si>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</si>
  <si>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</si>
  <si>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</si>
  <si>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</si>
  <si>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</si>
  <si>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</si>
  <si>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</si>
  <si>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</si>
  <si>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</si>
  <si>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</si>
  <si>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</si>
  <si>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</si>
  <si>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</si>
  <si>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</si>
  <si>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</si>
  <si>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</si>
  <si>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</si>
  <si>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</si>
  <si>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</si>
  <si>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</si>
  <si>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</si>
  <si>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</si>
  <si>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</si>
  <si>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</si>
  <si>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</si>
  <si>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</si>
  <si>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</si>
  <si>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</si>
  <si>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</si>
  <si>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</si>
  <si>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</si>
  <si>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</si>
  <si>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</si>
  <si>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</si>
  <si>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</si>
  <si>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</si>
  <si>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</si>
  <si>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NAZIV AKTIVOSTI</t>
  </si>
  <si>
    <t>NAZIV PROJEKTA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</si>
  <si>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</si>
  <si>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</si>
  <si>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</si>
  <si>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</si>
  <si>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</si>
  <si>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</si>
  <si>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</si>
  <si>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</si>
  <si>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</si>
  <si>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</si>
  <si>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</si>
  <si>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Kxx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</si>
  <si>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</si>
  <si>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</si>
  <si>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</si>
  <si>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</si>
  <si>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</si>
  <si>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</si>
  <si>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</si>
  <si>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</si>
  <si>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</si>
  <si>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</si>
  <si>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</si>
  <si>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</si>
  <si>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</si>
  <si>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</si>
  <si>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</si>
  <si>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</si>
  <si>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</si>
  <si>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</si>
  <si>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</si>
  <si>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</si>
  <si>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</si>
  <si>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</si>
  <si>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</si>
  <si>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</si>
  <si>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</si>
  <si>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</si>
  <si>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</si>
  <si>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</si>
  <si>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</si>
  <si>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</si>
  <si>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</si>
  <si>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</si>
  <si>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</si>
  <si>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</si>
  <si>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</si>
  <si>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</si>
  <si>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</si>
  <si>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</si>
  <si>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</si>
  <si>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</si>
  <si>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Pomoći proračunskim korisnicima temeljem prijenosa EU sredstava (izvor-51 asistenti)</t>
  </si>
  <si>
    <t>2023. (druga razina računskog plana)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</si>
  <si>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</si>
  <si>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</si>
  <si>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</si>
  <si>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t>Ostali nespomenuti rashodi poslovanja</t>
  </si>
  <si>
    <t>Reprezentacija</t>
  </si>
  <si>
    <t>Članarine</t>
  </si>
  <si>
    <t>Pristojbe i naknade</t>
  </si>
  <si>
    <t>Postrojenja i oprema</t>
  </si>
  <si>
    <t>Uredska oprema i namještaj</t>
  </si>
  <si>
    <t>Knjige, umjetnička djela i ostale izložbene vrijednosti</t>
  </si>
  <si>
    <t>Osnovna škola Sveta Marija</t>
  </si>
  <si>
    <t>PROGRAM          Školstvo</t>
  </si>
  <si>
    <t>PROGRAM     Školstvo</t>
  </si>
  <si>
    <t>Troškovi sudskog postupka</t>
  </si>
  <si>
    <t>Radni udžbenici za učenike</t>
  </si>
  <si>
    <t>Ulaganja u računalne programe</t>
  </si>
  <si>
    <t>Program za knjižnicu</t>
  </si>
  <si>
    <t>Naknade građanima i kuć.u naravi</t>
  </si>
  <si>
    <t>PRIJEDLOG PLANA ZA 2022. (četvrta razina računskog plana)</t>
  </si>
  <si>
    <t>PRIJEDLOG PLANA ZA 2024. (druga razina računskog plana)</t>
  </si>
  <si>
    <t>2022.</t>
  </si>
  <si>
    <t>2024. (druga razina računskog plana)</t>
  </si>
  <si>
    <r>
      <t xml:space="preserve">PRIJEDLOG FINANCIJSKOG PLANA (proračunski korisnik) ZA 2022.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2023. I 2024.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</si>
  <si>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Prijedlog plana 
za 2022.</t>
  </si>
  <si>
    <t>Projekcija plana
za 2023.</t>
  </si>
  <si>
    <t>Projekcija plana 
za 2024.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</si>
</sst>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56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0" fillId="0" borderId="60" xfId="0" applyNumberForma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0">
      <selection activeCell="F16" sqref="F1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0"/>
      <c r="B2" s="160"/>
      <c r="C2" s="160"/>
      <c r="D2" s="160"/>
      <c r="E2" s="160"/>
      <c r="F2" s="160"/>
      <c r="G2" s="160"/>
      <c r="H2" s="160"/>
    </row>
    <row r="3" spans="1:8" ht="48" customHeight="1">
      <c r="A3" s="154" t="s">
        <v>119</v>
      </c>
      <c r="B3" s="154"/>
      <c r="C3" s="154"/>
      <c r="D3" s="154"/>
      <c r="E3" s="154"/>
      <c r="F3" s="154"/>
      <c r="G3" s="154"/>
      <c r="H3" s="154"/>
    </row>
    <row r="4" spans="1:8" s="48" customFormat="1" ht="26.25" customHeight="1">
      <c r="A4" s="154" t="s">
        <v>24</v>
      </c>
      <c r="B4" s="154"/>
      <c r="C4" s="154"/>
      <c r="D4" s="154"/>
      <c r="E4" s="154"/>
      <c r="F4" s="154"/>
      <c r="G4" s="161"/>
      <c r="H4" s="161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120</v>
      </c>
      <c r="G6" s="55" t="s">
        <v>121</v>
      </c>
      <c r="H6" s="56" t="s">
        <v>122</v>
      </c>
      <c r="I6" s="57"/>
    </row>
    <row r="7" spans="1:9" ht="27.75" customHeight="1">
      <c r="A7" s="162" t="s">
        <v>26</v>
      </c>
      <c r="B7" s="148"/>
      <c r="C7" s="148"/>
      <c r="D7" s="148"/>
      <c r="E7" s="163"/>
      <c r="F7" s="71">
        <f>+F8+F9</f>
        <v>4062730</v>
      </c>
      <c r="G7" s="71">
        <f>+G8+G9</f>
        <v>4062730</v>
      </c>
      <c r="H7" s="71">
        <v>4062730</v>
      </c>
      <c r="I7" s="69"/>
    </row>
    <row r="8" spans="1:8" ht="22.5" customHeight="1">
      <c r="A8" s="145" t="s">
        <v>0</v>
      </c>
      <c r="B8" s="146"/>
      <c r="C8" s="146"/>
      <c r="D8" s="146"/>
      <c r="E8" s="153"/>
      <c r="F8" s="74">
        <f>SUM('PLAN PRIHODA'!B16+'PLAN PRIHODA'!C16+'PLAN PRIHODA'!D16+'PLAN PRIHODA'!E16+'PLAN PRIHODA'!F16+'PLAN PRIHODA'!G16+'PLAN PRIHODA'!H16+'PLAN PRIHODA'!I16)</f>
        <v>4062730</v>
      </c>
      <c r="G8" s="74">
        <f>SUM('PLAN PRIHODA'!B29+'PLAN PRIHODA'!C29+'PLAN PRIHODA'!D29+'PLAN PRIHODA'!E29+'PLAN PRIHODA'!F29+'PLAN PRIHODA'!G29+'PLAN PRIHODA'!H29+'PLAN PRIHODA'!I29)</f>
        <v>4062730</v>
      </c>
      <c r="H8" s="74">
        <v>4062730</v>
      </c>
    </row>
    <row r="9" spans="1:8" ht="22.5" customHeight="1">
      <c r="A9" s="149" t="s">
        <v>28</v>
      </c>
      <c r="B9" s="150"/>
      <c r="C9" s="150"/>
      <c r="D9" s="150"/>
      <c r="E9" s="151"/>
      <c r="F9" s="74">
        <v>0</v>
      </c>
      <c r="G9" s="74">
        <v>0</v>
      </c>
      <c r="H9" s="74">
        <f>SUM('PLAN PRIHODA'!L16)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f>SUM(F11:F12)</f>
        <v>4062730</v>
      </c>
      <c r="G10" s="71">
        <f>SUM(G11:G12)</f>
        <v>4062730</v>
      </c>
      <c r="H10" s="71">
        <f>SUM(H11:H12)</f>
        <v>4062730</v>
      </c>
    </row>
    <row r="11" spans="1:10" ht="22.5" customHeight="1">
      <c r="A11" s="158" t="s">
        <v>1</v>
      </c>
      <c r="B11" s="146"/>
      <c r="C11" s="146"/>
      <c r="D11" s="146"/>
      <c r="E11" s="159"/>
      <c r="F11" s="74">
        <v>4018090</v>
      </c>
      <c r="G11" s="74">
        <f>SUM('PLAN RASHODA I IZDATAKA'!C116+'PLAN RASHODA I IZDATAKA'!C122)</f>
        <v>4018090</v>
      </c>
      <c r="H11" s="74">
        <f>SUM('PLAN RASHODA I IZDATAKA'!C137+'PLAN RASHODA I IZDATAKA'!C143)</f>
        <v>4018090</v>
      </c>
      <c r="I11" s="38"/>
      <c r="J11" s="38"/>
    </row>
    <row r="12" spans="1:10" ht="22.5" customHeight="1">
      <c r="A12" s="152" t="s">
        <v>29</v>
      </c>
      <c r="B12" s="153"/>
      <c r="C12" s="153"/>
      <c r="D12" s="153"/>
      <c r="E12" s="153"/>
      <c r="F12" s="58">
        <v>44640</v>
      </c>
      <c r="G12" s="58">
        <v>44640</v>
      </c>
      <c r="H12" s="59">
        <v>44640</v>
      </c>
      <c r="I12" s="38"/>
      <c r="J12" s="38"/>
    </row>
    <row r="13" spans="1:10" ht="22.5" customHeight="1">
      <c r="A13" s="147" t="s">
        <v>2</v>
      </c>
      <c r="B13" s="148"/>
      <c r="C13" s="148"/>
      <c r="D13" s="148"/>
      <c r="E13" s="148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54"/>
      <c r="B14" s="143"/>
      <c r="C14" s="143"/>
      <c r="D14" s="143"/>
      <c r="E14" s="143"/>
      <c r="F14" s="144"/>
      <c r="G14" s="144"/>
      <c r="H14" s="144"/>
    </row>
    <row r="15" spans="1:10" ht="27.75" customHeight="1">
      <c r="A15" s="51"/>
      <c r="B15" s="52"/>
      <c r="C15" s="52"/>
      <c r="D15" s="53"/>
      <c r="E15" s="54"/>
      <c r="F15" s="55" t="s">
        <v>120</v>
      </c>
      <c r="G15" s="55" t="s">
        <v>121</v>
      </c>
      <c r="H15" s="56" t="s">
        <v>122</v>
      </c>
      <c r="J15" s="38"/>
    </row>
    <row r="16" spans="1:10" ht="30.75" customHeight="1">
      <c r="A16" s="155" t="s">
        <v>30</v>
      </c>
      <c r="B16" s="156"/>
      <c r="C16" s="156"/>
      <c r="D16" s="156"/>
      <c r="E16" s="157"/>
      <c r="F16" s="75">
        <v>15000</v>
      </c>
      <c r="G16" s="75"/>
      <c r="H16" s="76"/>
      <c r="J16" s="38"/>
    </row>
    <row r="17" spans="1:10" ht="34.5" customHeight="1">
      <c r="A17" s="164" t="s">
        <v>31</v>
      </c>
      <c r="B17" s="165"/>
      <c r="C17" s="165"/>
      <c r="D17" s="165"/>
      <c r="E17" s="166"/>
      <c r="F17" s="77"/>
      <c r="G17" s="77"/>
      <c r="H17" s="72"/>
      <c r="J17" s="38"/>
    </row>
    <row r="18" spans="1:10" s="43" customFormat="1" ht="25.5" customHeight="1">
      <c r="A18" s="142"/>
      <c r="B18" s="143"/>
      <c r="C18" s="143"/>
      <c r="D18" s="143"/>
      <c r="E18" s="143"/>
      <c r="F18" s="144"/>
      <c r="G18" s="144"/>
      <c r="H18" s="144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120</v>
      </c>
      <c r="G19" s="55" t="s">
        <v>121</v>
      </c>
      <c r="H19" s="56" t="s">
        <v>122</v>
      </c>
      <c r="J19" s="78"/>
      <c r="K19" s="78"/>
    </row>
    <row r="20" spans="1:10" s="43" customFormat="1" ht="22.5" customHeight="1">
      <c r="A20" s="145" t="s">
        <v>3</v>
      </c>
      <c r="B20" s="146"/>
      <c r="C20" s="146"/>
      <c r="D20" s="146"/>
      <c r="E20" s="146"/>
      <c r="F20" s="58">
        <f>SUM('PLAN PRIHODA'!K16)</f>
        <v>0</v>
      </c>
      <c r="G20" s="58">
        <f>SUM('PLAN PRIHODA'!K29)</f>
        <v>0</v>
      </c>
      <c r="H20" s="58">
        <f>SUM('PLAN PRIHODA'!K42)</f>
        <v>0</v>
      </c>
      <c r="J20" s="78"/>
    </row>
    <row r="21" spans="1:8" s="43" customFormat="1" ht="23.25" customHeight="1">
      <c r="A21" s="145" t="s">
        <v>4</v>
      </c>
      <c r="B21" s="146"/>
      <c r="C21" s="146"/>
      <c r="D21" s="146"/>
      <c r="E21" s="146"/>
      <c r="F21" s="58">
        <f>SUM('PLAN RASHODA I IZDATAKA'!C97)</f>
        <v>0</v>
      </c>
      <c r="G21" s="58">
        <f>SUM('PLAN RASHODA I IZDATAKA'!C128)</f>
        <v>0</v>
      </c>
      <c r="H21" s="58">
        <f>SUM('PLAN RASHODA I IZDATAKA'!C149)</f>
        <v>0</v>
      </c>
    </row>
    <row r="22" spans="1:11" s="43" customFormat="1" ht="22.5" customHeight="1">
      <c r="A22" s="147" t="s">
        <v>5</v>
      </c>
      <c r="B22" s="148"/>
      <c r="C22" s="148"/>
      <c r="D22" s="148"/>
      <c r="E22" s="148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2"/>
      <c r="B23" s="143"/>
      <c r="C23" s="143"/>
      <c r="D23" s="143"/>
      <c r="E23" s="143"/>
      <c r="F23" s="144"/>
      <c r="G23" s="144"/>
      <c r="H23" s="144"/>
    </row>
    <row r="24" spans="1:8" s="43" customFormat="1" ht="22.5" customHeight="1">
      <c r="A24" s="158" t="s">
        <v>6</v>
      </c>
      <c r="B24" s="146"/>
      <c r="C24" s="146"/>
      <c r="D24" s="146"/>
      <c r="E24" s="146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0" t="s">
        <v>32</v>
      </c>
      <c r="B26" s="141"/>
      <c r="C26" s="141"/>
      <c r="D26" s="141"/>
      <c r="E26" s="141"/>
      <c r="F26" s="141"/>
      <c r="G26" s="141"/>
      <c r="H26" s="141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3:H23"/>
    <mergeCell ref="A24:E24"/>
    <mergeCell ref="A11:E11"/>
    <mergeCell ref="A2:H2"/>
    <mergeCell ref="A3:H3"/>
    <mergeCell ref="A4:H4"/>
    <mergeCell ref="A7:E7"/>
    <mergeCell ref="A8:E8"/>
    <mergeCell ref="A17:E17"/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120" zoomScaleSheetLayoutView="120" zoomScalePageLayoutView="0" workbookViewId="0" topLeftCell="A13">
      <selection activeCell="B43" sqref="B43:K4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54" t="s">
        <v>90</v>
      </c>
      <c r="B1" s="154"/>
      <c r="C1" s="154"/>
      <c r="D1" s="154"/>
      <c r="E1" s="154"/>
      <c r="F1" s="154"/>
      <c r="G1" s="154"/>
      <c r="H1" s="154"/>
      <c r="I1" s="167"/>
      <c r="J1" s="167"/>
      <c r="K1" s="167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68" t="s">
        <v>117</v>
      </c>
      <c r="C3" s="169"/>
      <c r="D3" s="169"/>
      <c r="E3" s="169"/>
      <c r="F3" s="169"/>
      <c r="G3" s="169"/>
      <c r="H3" s="169"/>
      <c r="I3" s="170"/>
      <c r="J3" s="170"/>
      <c r="K3" s="171"/>
    </row>
    <row r="4" spans="1:11" s="1" customFormat="1" ht="90" thickBot="1">
      <c r="A4" s="66" t="s">
        <v>40</v>
      </c>
      <c r="B4" s="127" t="s">
        <v>44</v>
      </c>
      <c r="C4" s="127" t="s">
        <v>45</v>
      </c>
      <c r="D4" s="127" t="s">
        <v>46</v>
      </c>
      <c r="E4" s="127" t="s">
        <v>47</v>
      </c>
      <c r="F4" s="127" t="s">
        <v>48</v>
      </c>
      <c r="G4" s="127" t="s">
        <v>49</v>
      </c>
      <c r="H4" s="127" t="s">
        <v>97</v>
      </c>
      <c r="I4" s="127" t="s">
        <v>50</v>
      </c>
      <c r="J4" s="127" t="s">
        <v>51</v>
      </c>
      <c r="K4" s="127" t="s">
        <v>52</v>
      </c>
    </row>
    <row r="5" spans="1:11" s="1" customFormat="1" ht="12.75" customHeight="1">
      <c r="A5" s="101">
        <v>651</v>
      </c>
      <c r="B5" s="102"/>
      <c r="C5" s="103"/>
      <c r="D5" s="104"/>
      <c r="E5" s="105"/>
      <c r="F5" s="105"/>
      <c r="G5" s="106"/>
      <c r="H5" s="107"/>
      <c r="I5" s="107"/>
      <c r="J5" s="107"/>
      <c r="K5" s="107"/>
    </row>
    <row r="6" spans="1:11" s="1" customFormat="1" ht="12.75">
      <c r="A6" s="108">
        <v>6526</v>
      </c>
      <c r="B6" s="109"/>
      <c r="C6" s="110"/>
      <c r="D6" s="110">
        <v>74615</v>
      </c>
      <c r="E6" s="110"/>
      <c r="F6" s="110"/>
      <c r="G6" s="111"/>
      <c r="H6" s="112"/>
      <c r="I6" s="112"/>
      <c r="J6" s="112"/>
      <c r="K6" s="112"/>
    </row>
    <row r="7" spans="1:11" s="1" customFormat="1" ht="12.75">
      <c r="A7" s="108">
        <v>653</v>
      </c>
      <c r="B7" s="109"/>
      <c r="C7" s="110"/>
      <c r="D7" s="110"/>
      <c r="E7" s="110"/>
      <c r="F7" s="110"/>
      <c r="G7" s="111"/>
      <c r="H7" s="112"/>
      <c r="I7" s="112"/>
      <c r="J7" s="112"/>
      <c r="K7" s="112"/>
    </row>
    <row r="8" spans="1:11" s="1" customFormat="1" ht="12.75">
      <c r="A8" s="108">
        <v>661</v>
      </c>
      <c r="B8" s="109"/>
      <c r="C8" s="110"/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6631</v>
      </c>
      <c r="B9" s="109"/>
      <c r="C9" s="110"/>
      <c r="D9" s="110"/>
      <c r="E9" s="110"/>
      <c r="F9" s="110"/>
      <c r="G9" s="111"/>
      <c r="H9" s="112"/>
      <c r="I9" s="112">
        <v>6600</v>
      </c>
      <c r="J9" s="112"/>
      <c r="K9" s="112"/>
    </row>
    <row r="10" spans="1:11" s="1" customFormat="1" ht="12.75">
      <c r="A10" s="108">
        <v>6711</v>
      </c>
      <c r="B10" s="109">
        <v>9600</v>
      </c>
      <c r="C10" s="110"/>
      <c r="D10" s="110"/>
      <c r="E10" s="110">
        <v>270875</v>
      </c>
      <c r="F10" s="110"/>
      <c r="G10" s="111"/>
      <c r="H10" s="112"/>
      <c r="I10" s="112"/>
      <c r="J10" s="112"/>
      <c r="K10" s="112"/>
    </row>
    <row r="11" spans="1:11" s="1" customFormat="1" ht="12.75">
      <c r="A11" s="108">
        <v>673</v>
      </c>
      <c r="B11" s="109"/>
      <c r="C11" s="110"/>
      <c r="D11" s="110"/>
      <c r="E11" s="110"/>
      <c r="F11" s="110"/>
      <c r="G11" s="111"/>
      <c r="H11" s="112"/>
      <c r="I11" s="112"/>
      <c r="J11" s="112"/>
      <c r="K11" s="112"/>
    </row>
    <row r="12" spans="1:11" s="1" customFormat="1" ht="12.75">
      <c r="A12" s="108">
        <v>922</v>
      </c>
      <c r="B12" s="109"/>
      <c r="C12" s="110"/>
      <c r="D12" s="110"/>
      <c r="E12" s="110"/>
      <c r="F12" s="110"/>
      <c r="G12" s="111"/>
      <c r="H12" s="112"/>
      <c r="I12" s="112"/>
      <c r="J12" s="112"/>
      <c r="K12" s="112"/>
    </row>
    <row r="13" spans="1:11" s="1" customFormat="1" ht="12.75">
      <c r="A13" s="121">
        <v>6361</v>
      </c>
      <c r="B13" s="122"/>
      <c r="C13" s="123"/>
      <c r="D13" s="123"/>
      <c r="E13" s="123"/>
      <c r="F13" s="123"/>
      <c r="G13" s="124">
        <v>3689040</v>
      </c>
      <c r="H13" s="125"/>
      <c r="I13" s="125"/>
      <c r="J13" s="125"/>
      <c r="K13" s="125"/>
    </row>
    <row r="14" spans="1:11" s="1" customFormat="1" ht="12.75">
      <c r="A14" s="121">
        <v>6381</v>
      </c>
      <c r="B14" s="122"/>
      <c r="C14" s="123"/>
      <c r="D14" s="123"/>
      <c r="E14" s="123"/>
      <c r="F14" s="123">
        <v>12000</v>
      </c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8">
        <v>9600</v>
      </c>
      <c r="C16" s="129">
        <f>+C6</f>
        <v>0</v>
      </c>
      <c r="D16" s="129">
        <v>74615</v>
      </c>
      <c r="E16" s="129">
        <v>270875</v>
      </c>
      <c r="F16" s="129">
        <v>12000</v>
      </c>
      <c r="G16" s="129">
        <v>3689040</v>
      </c>
      <c r="H16" s="130">
        <v>0</v>
      </c>
      <c r="I16" s="130">
        <v>6600</v>
      </c>
      <c r="J16" s="130">
        <v>0</v>
      </c>
      <c r="K16" s="130">
        <f>SUM(K5:K15)</f>
        <v>0</v>
      </c>
    </row>
    <row r="17" spans="1:11" s="1" customFormat="1" ht="28.5" customHeight="1" thickBot="1" thickTop="1">
      <c r="A17" s="126" t="s">
        <v>33</v>
      </c>
      <c r="B17" s="172">
        <v>4062730</v>
      </c>
      <c r="C17" s="173"/>
      <c r="D17" s="173"/>
      <c r="E17" s="173"/>
      <c r="F17" s="173"/>
      <c r="G17" s="173"/>
      <c r="H17" s="173"/>
      <c r="I17" s="174"/>
      <c r="J17" s="174"/>
      <c r="K17" s="175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68" t="s">
        <v>96</v>
      </c>
      <c r="C19" s="169"/>
      <c r="D19" s="169"/>
      <c r="E19" s="169"/>
      <c r="F19" s="169"/>
      <c r="G19" s="169"/>
      <c r="H19" s="169"/>
      <c r="I19" s="170"/>
      <c r="J19" s="170"/>
      <c r="K19" s="171"/>
    </row>
    <row r="20" spans="1:11" ht="90" thickBot="1">
      <c r="A20" s="68" t="s">
        <v>40</v>
      </c>
      <c r="B20" s="127" t="s">
        <v>44</v>
      </c>
      <c r="C20" s="127" t="s">
        <v>45</v>
      </c>
      <c r="D20" s="127" t="s">
        <v>46</v>
      </c>
      <c r="E20" s="127" t="s">
        <v>47</v>
      </c>
      <c r="F20" s="127" t="s">
        <v>48</v>
      </c>
      <c r="G20" s="127" t="s">
        <v>49</v>
      </c>
      <c r="H20" s="127" t="s">
        <v>97</v>
      </c>
      <c r="I20" s="127" t="s">
        <v>50</v>
      </c>
      <c r="J20" s="127" t="s">
        <v>51</v>
      </c>
      <c r="K20" s="127" t="s">
        <v>52</v>
      </c>
    </row>
    <row r="21" spans="1:11" ht="12.75">
      <c r="A21" s="101">
        <v>65</v>
      </c>
      <c r="B21" s="102"/>
      <c r="C21" s="103"/>
      <c r="D21" s="104">
        <v>74615</v>
      </c>
      <c r="E21" s="105"/>
      <c r="F21" s="105"/>
      <c r="G21" s="106"/>
      <c r="H21" s="107"/>
      <c r="I21" s="107"/>
      <c r="J21" s="107"/>
      <c r="K21" s="107"/>
    </row>
    <row r="22" spans="1:11" ht="12.75">
      <c r="A22" s="108">
        <v>66</v>
      </c>
      <c r="B22" s="109"/>
      <c r="C22" s="110"/>
      <c r="D22" s="110"/>
      <c r="E22" s="110"/>
      <c r="F22" s="110"/>
      <c r="G22" s="111"/>
      <c r="H22" s="112"/>
      <c r="I22" s="112">
        <v>6600</v>
      </c>
      <c r="J22" s="112"/>
      <c r="K22" s="112"/>
    </row>
    <row r="23" spans="1:11" ht="12.75">
      <c r="A23" s="108">
        <v>67</v>
      </c>
      <c r="B23" s="109">
        <v>9600</v>
      </c>
      <c r="C23" s="110"/>
      <c r="D23" s="110"/>
      <c r="E23" s="110">
        <v>270875</v>
      </c>
      <c r="F23" s="110"/>
      <c r="G23" s="111"/>
      <c r="H23" s="112"/>
      <c r="I23" s="112"/>
      <c r="J23" s="112"/>
      <c r="K23" s="112"/>
    </row>
    <row r="24" spans="1:11" ht="12.75">
      <c r="A24" s="108">
        <v>92</v>
      </c>
      <c r="B24" s="109"/>
      <c r="C24" s="110"/>
      <c r="D24" s="110"/>
      <c r="E24" s="110"/>
      <c r="F24" s="110"/>
      <c r="G24" s="111"/>
      <c r="H24" s="112"/>
      <c r="I24" s="112"/>
      <c r="J24" s="112"/>
      <c r="K24" s="112"/>
    </row>
    <row r="25" spans="1:11" ht="12.75">
      <c r="A25" s="108">
        <v>63</v>
      </c>
      <c r="B25" s="109"/>
      <c r="C25" s="110"/>
      <c r="D25" s="110"/>
      <c r="E25" s="110"/>
      <c r="F25" s="110">
        <v>12000</v>
      </c>
      <c r="G25" s="111">
        <v>3689040</v>
      </c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f>B23</f>
        <v>9600</v>
      </c>
      <c r="C29" s="129">
        <f>+C22</f>
        <v>0</v>
      </c>
      <c r="D29" s="129">
        <f>D21</f>
        <v>74615</v>
      </c>
      <c r="E29" s="129">
        <v>270875</v>
      </c>
      <c r="F29" s="129">
        <v>12000</v>
      </c>
      <c r="G29" s="129">
        <v>3689040</v>
      </c>
      <c r="H29" s="130">
        <v>0</v>
      </c>
      <c r="I29" s="130">
        <v>6600</v>
      </c>
      <c r="J29" s="130">
        <v>0</v>
      </c>
      <c r="K29" s="130">
        <v>0</v>
      </c>
    </row>
    <row r="30" spans="1:11" s="1" customFormat="1" ht="28.5" customHeight="1" thickBot="1" thickTop="1">
      <c r="A30" s="126" t="s">
        <v>34</v>
      </c>
      <c r="B30" s="172">
        <f>B29+C29+D29+E29+F29+G29+H29+I29+J29+K29</f>
        <v>4062730</v>
      </c>
      <c r="C30" s="173"/>
      <c r="D30" s="173"/>
      <c r="E30" s="173"/>
      <c r="F30" s="173"/>
      <c r="G30" s="173"/>
      <c r="H30" s="173"/>
      <c r="I30" s="174"/>
      <c r="J30" s="174"/>
      <c r="K30" s="175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68" t="s">
        <v>118</v>
      </c>
      <c r="C32" s="169"/>
      <c r="D32" s="169"/>
      <c r="E32" s="169"/>
      <c r="F32" s="169"/>
      <c r="G32" s="169"/>
      <c r="H32" s="169"/>
      <c r="I32" s="170"/>
      <c r="J32" s="170"/>
      <c r="K32" s="171"/>
    </row>
    <row r="33" spans="1:11" ht="90" thickBot="1">
      <c r="A33" s="68" t="s">
        <v>40</v>
      </c>
      <c r="B33" s="127" t="s">
        <v>44</v>
      </c>
      <c r="C33" s="127" t="s">
        <v>45</v>
      </c>
      <c r="D33" s="127" t="s">
        <v>46</v>
      </c>
      <c r="E33" s="127" t="s">
        <v>47</v>
      </c>
      <c r="F33" s="127" t="s">
        <v>48</v>
      </c>
      <c r="G33" s="127" t="s">
        <v>49</v>
      </c>
      <c r="H33" s="127" t="s">
        <v>97</v>
      </c>
      <c r="I33" s="127" t="s">
        <v>50</v>
      </c>
      <c r="J33" s="127" t="s">
        <v>51</v>
      </c>
      <c r="K33" s="127" t="s">
        <v>52</v>
      </c>
    </row>
    <row r="34" spans="1:11" ht="12.75">
      <c r="A34" s="101">
        <v>65</v>
      </c>
      <c r="B34" s="102"/>
      <c r="C34" s="103"/>
      <c r="D34" s="104">
        <v>74615</v>
      </c>
      <c r="E34" s="105"/>
      <c r="F34" s="105"/>
      <c r="G34" s="106"/>
      <c r="H34" s="107"/>
      <c r="I34" s="107"/>
      <c r="J34" s="107"/>
      <c r="K34" s="107"/>
    </row>
    <row r="35" spans="1:11" ht="12.75">
      <c r="A35" s="108">
        <v>66</v>
      </c>
      <c r="B35" s="109"/>
      <c r="C35" s="110"/>
      <c r="D35" s="110"/>
      <c r="E35" s="110"/>
      <c r="F35" s="110"/>
      <c r="G35" s="111"/>
      <c r="H35" s="112"/>
      <c r="I35" s="112">
        <v>6600</v>
      </c>
      <c r="J35" s="112"/>
      <c r="K35" s="112"/>
    </row>
    <row r="36" spans="1:11" ht="12.75">
      <c r="A36" s="108">
        <v>67</v>
      </c>
      <c r="B36" s="109">
        <v>9600</v>
      </c>
      <c r="C36" s="110"/>
      <c r="D36" s="110"/>
      <c r="E36" s="110">
        <v>270875</v>
      </c>
      <c r="F36" s="110"/>
      <c r="G36" s="111"/>
      <c r="H36" s="112"/>
      <c r="I36" s="112"/>
      <c r="J36" s="112"/>
      <c r="K36" s="112"/>
    </row>
    <row r="37" spans="1:11" ht="12.75">
      <c r="A37" s="108">
        <v>92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</row>
    <row r="38" spans="1:11" ht="12.75">
      <c r="A38" s="108">
        <v>63</v>
      </c>
      <c r="B38" s="109"/>
      <c r="C38" s="110"/>
      <c r="D38" s="110"/>
      <c r="E38" s="110"/>
      <c r="F38" s="110">
        <v>12000</v>
      </c>
      <c r="G38" s="111">
        <v>3689040</v>
      </c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f>B36</f>
        <v>9600</v>
      </c>
      <c r="C42" s="129">
        <f>+C35</f>
        <v>0</v>
      </c>
      <c r="D42" s="129">
        <f>D34</f>
        <v>74615</v>
      </c>
      <c r="E42" s="129">
        <v>270875</v>
      </c>
      <c r="F42" s="129">
        <v>12000</v>
      </c>
      <c r="G42" s="129">
        <v>3689040</v>
      </c>
      <c r="H42" s="130">
        <v>0</v>
      </c>
      <c r="I42" s="130">
        <v>6600</v>
      </c>
      <c r="J42" s="130">
        <v>0</v>
      </c>
      <c r="K42" s="130">
        <v>0</v>
      </c>
    </row>
    <row r="43" spans="1:11" s="1" customFormat="1" ht="28.5" customHeight="1" thickBot="1" thickTop="1">
      <c r="A43" s="126" t="s">
        <v>99</v>
      </c>
      <c r="B43" s="172">
        <f>B42+C42+D42+E42+F42+G42+H42+I42+J42+K42</f>
        <v>4062730</v>
      </c>
      <c r="C43" s="173"/>
      <c r="D43" s="173"/>
      <c r="E43" s="173"/>
      <c r="F43" s="173"/>
      <c r="G43" s="173"/>
      <c r="H43" s="173"/>
      <c r="I43" s="174"/>
      <c r="J43" s="174"/>
      <c r="K43" s="175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6"/>
      <c r="B155" s="177"/>
      <c r="C155" s="177"/>
      <c r="D155" s="177"/>
      <c r="E155" s="177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7" max="10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2"/>
  <sheetViews>
    <sheetView workbookViewId="0" topLeftCell="A45">
      <selection activeCell="B55" sqref="B55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6384" width="11.421875" style="3" customWidth="1"/>
  </cols>
  <sheetData>
    <row r="1" spans="1:13" ht="18" customHeight="1">
      <c r="A1" s="178" t="s">
        <v>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115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95</v>
      </c>
      <c r="K3" s="4" t="s">
        <v>50</v>
      </c>
      <c r="L3" s="4" t="s">
        <v>51</v>
      </c>
      <c r="M3" s="4" t="s">
        <v>52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 t="s">
        <v>107</v>
      </c>
      <c r="C6" s="132">
        <v>4062730</v>
      </c>
      <c r="D6" s="132">
        <v>9600</v>
      </c>
      <c r="E6" s="132"/>
      <c r="F6" s="132">
        <v>74615</v>
      </c>
      <c r="G6" s="132">
        <v>270875</v>
      </c>
      <c r="H6" s="132">
        <v>12000</v>
      </c>
      <c r="I6" s="132">
        <v>3689040</v>
      </c>
      <c r="J6" s="132"/>
      <c r="K6" s="132">
        <v>6600</v>
      </c>
      <c r="L6" s="93"/>
      <c r="M6" s="93"/>
    </row>
    <row r="7" spans="1:13" s="5" customFormat="1" ht="12.75">
      <c r="A7" s="94" t="s">
        <v>37</v>
      </c>
      <c r="B7" s="95" t="s">
        <v>108</v>
      </c>
      <c r="C7" s="131">
        <v>4062730</v>
      </c>
      <c r="D7" s="131">
        <v>9600</v>
      </c>
      <c r="E7" s="131"/>
      <c r="F7" s="131">
        <v>74615</v>
      </c>
      <c r="G7" s="131">
        <v>270875</v>
      </c>
      <c r="H7" s="131">
        <v>12000</v>
      </c>
      <c r="I7" s="131">
        <v>3689040</v>
      </c>
      <c r="J7" s="131"/>
      <c r="K7" s="131">
        <v>6600</v>
      </c>
      <c r="L7" s="96"/>
      <c r="M7" s="96"/>
    </row>
    <row r="8" spans="1:13" s="5" customFormat="1" ht="12.75" customHeight="1">
      <c r="A8" s="94" t="s">
        <v>53</v>
      </c>
      <c r="B8" s="95" t="s">
        <v>41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39</v>
      </c>
      <c r="C9" s="131">
        <v>4018090</v>
      </c>
      <c r="D9" s="131">
        <f aca="true" t="shared" si="0" ref="D9:M9">SUM(D10,D21,D51)</f>
        <v>9600</v>
      </c>
      <c r="E9" s="131">
        <f t="shared" si="0"/>
        <v>0</v>
      </c>
      <c r="F9" s="131">
        <f t="shared" si="0"/>
        <v>72415</v>
      </c>
      <c r="G9" s="131">
        <v>247935</v>
      </c>
      <c r="H9" s="131">
        <f t="shared" si="0"/>
        <v>12000</v>
      </c>
      <c r="I9" s="131">
        <v>3669540</v>
      </c>
      <c r="J9" s="131">
        <f t="shared" si="0"/>
        <v>0</v>
      </c>
      <c r="K9" s="131">
        <f t="shared" si="0"/>
        <v>6600</v>
      </c>
      <c r="L9" s="131">
        <f t="shared" si="0"/>
        <v>0</v>
      </c>
      <c r="M9" s="131">
        <f t="shared" si="0"/>
        <v>0</v>
      </c>
    </row>
    <row r="10" spans="1:13" s="5" customFormat="1" ht="12.75">
      <c r="A10" s="97">
        <v>31</v>
      </c>
      <c r="B10" s="95" t="s">
        <v>12</v>
      </c>
      <c r="C10" s="131">
        <f>SUM(C11,C16,C18)</f>
        <v>3490140</v>
      </c>
      <c r="D10" s="131">
        <f aca="true" t="shared" si="1" ref="D10:M10">SUM(D11,D16,D18)</f>
        <v>9600</v>
      </c>
      <c r="E10" s="131">
        <f t="shared" si="1"/>
        <v>0</v>
      </c>
      <c r="F10" s="131">
        <f t="shared" si="1"/>
        <v>0</v>
      </c>
      <c r="G10" s="131"/>
      <c r="H10" s="131">
        <f t="shared" si="1"/>
        <v>0</v>
      </c>
      <c r="I10" s="131">
        <f t="shared" si="1"/>
        <v>3480540</v>
      </c>
      <c r="J10" s="131">
        <f t="shared" si="1"/>
        <v>0</v>
      </c>
      <c r="K10" s="131">
        <f t="shared" si="1"/>
        <v>0</v>
      </c>
      <c r="L10" s="131">
        <f t="shared" si="1"/>
        <v>0</v>
      </c>
      <c r="M10" s="131">
        <f t="shared" si="1"/>
        <v>0</v>
      </c>
    </row>
    <row r="11" spans="1:13" ht="12.75">
      <c r="A11" s="134">
        <v>311</v>
      </c>
      <c r="B11" s="135" t="s">
        <v>13</v>
      </c>
      <c r="C11" s="131">
        <f>SUM(C12,C13,C14,C15)</f>
        <v>2894200</v>
      </c>
      <c r="D11" s="131">
        <f aca="true" t="shared" si="2" ref="D11:M11">SUM(D12,D13,D14,D15)</f>
        <v>0</v>
      </c>
      <c r="E11" s="131">
        <f t="shared" si="2"/>
        <v>0</v>
      </c>
      <c r="F11" s="131">
        <f t="shared" si="2"/>
        <v>0</v>
      </c>
      <c r="G11" s="131">
        <f t="shared" si="2"/>
        <v>0</v>
      </c>
      <c r="H11" s="131">
        <f t="shared" si="2"/>
        <v>0</v>
      </c>
      <c r="I11" s="131">
        <f t="shared" si="2"/>
        <v>2894200</v>
      </c>
      <c r="J11" s="131">
        <f t="shared" si="2"/>
        <v>0</v>
      </c>
      <c r="K11" s="131">
        <f t="shared" si="2"/>
        <v>0</v>
      </c>
      <c r="L11" s="131">
        <f t="shared" si="2"/>
        <v>0</v>
      </c>
      <c r="M11" s="131">
        <f t="shared" si="2"/>
        <v>0</v>
      </c>
    </row>
    <row r="12" spans="1:13" ht="0.75" customHeight="1">
      <c r="A12" s="91">
        <v>3111</v>
      </c>
      <c r="B12" s="92" t="s">
        <v>55</v>
      </c>
      <c r="C12" s="132">
        <v>2865000</v>
      </c>
      <c r="D12" s="132"/>
      <c r="E12" s="132"/>
      <c r="F12" s="132"/>
      <c r="G12" s="132"/>
      <c r="H12" s="132"/>
      <c r="I12" s="132">
        <v>2865000</v>
      </c>
      <c r="J12" s="132"/>
      <c r="K12" s="132"/>
      <c r="L12" s="132"/>
      <c r="M12" s="132"/>
    </row>
    <row r="13" spans="1:13" ht="12.75" hidden="1">
      <c r="A13" s="91">
        <v>3112</v>
      </c>
      <c r="B13" s="92" t="s">
        <v>56</v>
      </c>
      <c r="C13" s="132"/>
      <c r="D13" s="132"/>
      <c r="E13" s="132"/>
      <c r="F13" s="132"/>
      <c r="G13" s="132"/>
      <c r="H13" s="132"/>
      <c r="I13" s="132">
        <v>0</v>
      </c>
      <c r="J13" s="132"/>
      <c r="K13" s="132"/>
      <c r="L13" s="132"/>
      <c r="M13" s="132"/>
    </row>
    <row r="14" spans="1:13" ht="12.75" hidden="1">
      <c r="A14" s="91">
        <v>3113</v>
      </c>
      <c r="B14" s="92" t="s">
        <v>57</v>
      </c>
      <c r="C14" s="132">
        <v>10000</v>
      </c>
      <c r="D14" s="132"/>
      <c r="E14" s="132"/>
      <c r="F14" s="132"/>
      <c r="G14" s="132"/>
      <c r="H14" s="132"/>
      <c r="I14" s="132">
        <v>10000</v>
      </c>
      <c r="J14" s="132"/>
      <c r="K14" s="132"/>
      <c r="L14" s="132"/>
      <c r="M14" s="132"/>
    </row>
    <row r="15" spans="1:13" ht="12.75" hidden="1">
      <c r="A15" s="91">
        <v>3114</v>
      </c>
      <c r="B15" s="92" t="s">
        <v>58</v>
      </c>
      <c r="C15" s="132">
        <v>19200</v>
      </c>
      <c r="D15" s="132"/>
      <c r="E15" s="132"/>
      <c r="F15" s="132"/>
      <c r="G15" s="132"/>
      <c r="H15" s="132"/>
      <c r="I15" s="132">
        <v>19200</v>
      </c>
      <c r="J15" s="132"/>
      <c r="K15" s="132"/>
      <c r="L15" s="132"/>
      <c r="M15" s="132"/>
    </row>
    <row r="16" spans="1:13" ht="12" customHeight="1">
      <c r="A16" s="134">
        <v>312</v>
      </c>
      <c r="B16" s="135" t="s">
        <v>14</v>
      </c>
      <c r="C16" s="131">
        <f>SUM(C17)</f>
        <v>128000</v>
      </c>
      <c r="D16" s="131">
        <f aca="true" t="shared" si="3" ref="D16:M16">SUM(D17)</f>
        <v>9600</v>
      </c>
      <c r="E16" s="131">
        <f t="shared" si="3"/>
        <v>0</v>
      </c>
      <c r="F16" s="131">
        <f t="shared" si="3"/>
        <v>0</v>
      </c>
      <c r="G16" s="131">
        <v>0</v>
      </c>
      <c r="H16" s="131">
        <f t="shared" si="3"/>
        <v>0</v>
      </c>
      <c r="I16" s="131">
        <f t="shared" si="3"/>
        <v>118400</v>
      </c>
      <c r="J16" s="131">
        <f t="shared" si="3"/>
        <v>0</v>
      </c>
      <c r="K16" s="131">
        <f t="shared" si="3"/>
        <v>0</v>
      </c>
      <c r="L16" s="131">
        <f t="shared" si="3"/>
        <v>0</v>
      </c>
      <c r="M16" s="131">
        <f t="shared" si="3"/>
        <v>0</v>
      </c>
    </row>
    <row r="17" spans="1:13" ht="12.75" hidden="1">
      <c r="A17" s="91">
        <v>3121</v>
      </c>
      <c r="B17" s="92" t="s">
        <v>14</v>
      </c>
      <c r="C17" s="132">
        <v>128000</v>
      </c>
      <c r="D17" s="132">
        <v>9600</v>
      </c>
      <c r="E17" s="132"/>
      <c r="F17" s="132"/>
      <c r="G17" s="132">
        <v>0</v>
      </c>
      <c r="H17" s="132"/>
      <c r="I17" s="132">
        <v>118400</v>
      </c>
      <c r="J17" s="132"/>
      <c r="K17" s="132"/>
      <c r="L17" s="132"/>
      <c r="M17" s="132"/>
    </row>
    <row r="18" spans="1:13" ht="0.75" customHeight="1">
      <c r="A18" s="134">
        <v>313</v>
      </c>
      <c r="B18" s="92" t="s">
        <v>15</v>
      </c>
      <c r="C18" s="131">
        <v>467940</v>
      </c>
      <c r="D18" s="131">
        <f aca="true" t="shared" si="4" ref="D18:M18">SUM(D19,D20,)</f>
        <v>0</v>
      </c>
      <c r="E18" s="131">
        <f t="shared" si="4"/>
        <v>0</v>
      </c>
      <c r="F18" s="131">
        <f t="shared" si="4"/>
        <v>0</v>
      </c>
      <c r="G18" s="131">
        <f t="shared" si="4"/>
        <v>0</v>
      </c>
      <c r="H18" s="131">
        <f t="shared" si="4"/>
        <v>0</v>
      </c>
      <c r="I18" s="131">
        <f t="shared" si="4"/>
        <v>467940</v>
      </c>
      <c r="J18" s="131">
        <f t="shared" si="4"/>
        <v>0</v>
      </c>
      <c r="K18" s="131">
        <f t="shared" si="4"/>
        <v>0</v>
      </c>
      <c r="L18" s="131">
        <f t="shared" si="4"/>
        <v>0</v>
      </c>
      <c r="M18" s="131">
        <f t="shared" si="4"/>
        <v>0</v>
      </c>
    </row>
    <row r="19" spans="1:13" ht="25.5" hidden="1">
      <c r="A19" s="91">
        <v>3131</v>
      </c>
      <c r="B19" s="92" t="s">
        <v>59</v>
      </c>
      <c r="C19" s="132">
        <v>0</v>
      </c>
      <c r="D19" s="132"/>
      <c r="E19" s="132"/>
      <c r="F19" s="132"/>
      <c r="G19" s="132"/>
      <c r="H19" s="132"/>
      <c r="I19" s="132">
        <v>0</v>
      </c>
      <c r="J19" s="132"/>
      <c r="K19" s="132"/>
      <c r="L19" s="132"/>
      <c r="M19" s="132"/>
    </row>
    <row r="20" spans="1:13" ht="25.5" hidden="1">
      <c r="A20" s="91">
        <v>3132</v>
      </c>
      <c r="B20" s="92" t="s">
        <v>60</v>
      </c>
      <c r="C20" s="132">
        <v>467940</v>
      </c>
      <c r="D20" s="132"/>
      <c r="E20" s="132"/>
      <c r="F20" s="132"/>
      <c r="G20" s="132"/>
      <c r="H20" s="132"/>
      <c r="I20" s="132">
        <v>467940</v>
      </c>
      <c r="J20" s="132"/>
      <c r="K20" s="132"/>
      <c r="L20" s="132"/>
      <c r="M20" s="132"/>
    </row>
    <row r="21" spans="1:13" s="5" customFormat="1" ht="12.75">
      <c r="A21" s="97">
        <v>32</v>
      </c>
      <c r="B21" s="95" t="s">
        <v>16</v>
      </c>
      <c r="C21" s="131">
        <v>484450</v>
      </c>
      <c r="D21" s="131">
        <v>0</v>
      </c>
      <c r="E21" s="131">
        <f aca="true" t="shared" si="5" ref="E21:M21">SUM(E22,E27,E35)</f>
        <v>0</v>
      </c>
      <c r="F21" s="131">
        <f t="shared" si="5"/>
        <v>72415</v>
      </c>
      <c r="G21" s="131">
        <v>244435</v>
      </c>
      <c r="H21" s="131">
        <f t="shared" si="5"/>
        <v>12000</v>
      </c>
      <c r="I21" s="131">
        <v>149000</v>
      </c>
      <c r="J21" s="131">
        <f t="shared" si="5"/>
        <v>0</v>
      </c>
      <c r="K21" s="131">
        <f t="shared" si="5"/>
        <v>6600</v>
      </c>
      <c r="L21" s="131">
        <f t="shared" si="5"/>
        <v>0</v>
      </c>
      <c r="M21" s="131">
        <f t="shared" si="5"/>
        <v>0</v>
      </c>
    </row>
    <row r="22" spans="1:13" ht="12.75">
      <c r="A22" s="134">
        <v>321</v>
      </c>
      <c r="B22" s="135" t="s">
        <v>17</v>
      </c>
      <c r="C22" s="131">
        <f>SUM(C23,C24,C25,C26)</f>
        <v>113400</v>
      </c>
      <c r="D22" s="131">
        <f aca="true" t="shared" si="6" ref="D22:M22">SUM(D23,D24,D25,D26)</f>
        <v>0</v>
      </c>
      <c r="E22" s="131">
        <f t="shared" si="6"/>
        <v>0</v>
      </c>
      <c r="F22" s="131">
        <f t="shared" si="6"/>
        <v>0</v>
      </c>
      <c r="G22" s="131">
        <f t="shared" si="6"/>
        <v>11400</v>
      </c>
      <c r="H22" s="131">
        <f t="shared" si="6"/>
        <v>0</v>
      </c>
      <c r="I22" s="131">
        <f t="shared" si="6"/>
        <v>102000</v>
      </c>
      <c r="J22" s="131">
        <f t="shared" si="6"/>
        <v>0</v>
      </c>
      <c r="K22" s="131">
        <f t="shared" si="6"/>
        <v>0</v>
      </c>
      <c r="L22" s="131">
        <f t="shared" si="6"/>
        <v>0</v>
      </c>
      <c r="M22" s="131">
        <f t="shared" si="6"/>
        <v>0</v>
      </c>
    </row>
    <row r="23" spans="1:13" ht="1.5" customHeight="1">
      <c r="A23" s="91">
        <v>3211</v>
      </c>
      <c r="B23" s="92" t="s">
        <v>61</v>
      </c>
      <c r="C23" s="132">
        <v>6200</v>
      </c>
      <c r="D23" s="132">
        <v>0</v>
      </c>
      <c r="E23" s="132"/>
      <c r="F23" s="132"/>
      <c r="G23" s="132">
        <v>6200</v>
      </c>
      <c r="H23" s="132"/>
      <c r="I23" s="132"/>
      <c r="J23" s="132"/>
      <c r="K23" s="132">
        <v>0</v>
      </c>
      <c r="L23" s="132"/>
      <c r="M23" s="132"/>
    </row>
    <row r="24" spans="1:13" ht="25.5" hidden="1">
      <c r="A24" s="91">
        <v>3212</v>
      </c>
      <c r="B24" s="92" t="s">
        <v>62</v>
      </c>
      <c r="C24" s="132">
        <v>102000</v>
      </c>
      <c r="D24" s="132">
        <v>0</v>
      </c>
      <c r="E24" s="132"/>
      <c r="F24" s="132"/>
      <c r="G24" s="132"/>
      <c r="H24" s="132"/>
      <c r="I24" s="132">
        <v>102000</v>
      </c>
      <c r="J24" s="132"/>
      <c r="K24" s="132"/>
      <c r="L24" s="132"/>
      <c r="M24" s="132"/>
    </row>
    <row r="25" spans="1:13" ht="12.75" hidden="1">
      <c r="A25" s="91">
        <v>3213</v>
      </c>
      <c r="B25" s="92" t="s">
        <v>63</v>
      </c>
      <c r="C25" s="132">
        <v>2700</v>
      </c>
      <c r="D25" s="132">
        <v>0</v>
      </c>
      <c r="E25" s="132"/>
      <c r="F25" s="132"/>
      <c r="G25" s="132">
        <v>2700</v>
      </c>
      <c r="H25" s="132"/>
      <c r="I25" s="132"/>
      <c r="J25" s="132"/>
      <c r="K25" s="132"/>
      <c r="L25" s="132"/>
      <c r="M25" s="132"/>
    </row>
    <row r="26" spans="1:13" ht="25.5" hidden="1">
      <c r="A26" s="91">
        <v>3214</v>
      </c>
      <c r="B26" s="92" t="s">
        <v>64</v>
      </c>
      <c r="C26" s="132">
        <v>2500</v>
      </c>
      <c r="D26" s="132">
        <v>0</v>
      </c>
      <c r="E26" s="132"/>
      <c r="F26" s="132"/>
      <c r="G26" s="132">
        <v>2500</v>
      </c>
      <c r="H26" s="132"/>
      <c r="I26" s="132"/>
      <c r="J26" s="132"/>
      <c r="K26" s="132"/>
      <c r="L26" s="132"/>
      <c r="M26" s="132"/>
    </row>
    <row r="27" spans="1:13" ht="12.75">
      <c r="A27" s="97">
        <v>322</v>
      </c>
      <c r="B27" s="95" t="s">
        <v>18</v>
      </c>
      <c r="C27" s="131">
        <v>261500</v>
      </c>
      <c r="D27" s="131">
        <f aca="true" t="shared" si="7" ref="D27:M27">SUM(D28,D29,D30,D31,D32,D33,D34)</f>
        <v>0</v>
      </c>
      <c r="E27" s="131">
        <f t="shared" si="7"/>
        <v>0</v>
      </c>
      <c r="F27" s="131">
        <f t="shared" si="7"/>
        <v>70000</v>
      </c>
      <c r="G27" s="131">
        <f t="shared" si="7"/>
        <v>156900</v>
      </c>
      <c r="H27" s="131">
        <f t="shared" si="7"/>
        <v>12000</v>
      </c>
      <c r="I27" s="131">
        <f t="shared" si="7"/>
        <v>16000</v>
      </c>
      <c r="J27" s="131">
        <f t="shared" si="7"/>
        <v>0</v>
      </c>
      <c r="K27" s="131">
        <f t="shared" si="7"/>
        <v>6600</v>
      </c>
      <c r="L27" s="131">
        <f t="shared" si="7"/>
        <v>0</v>
      </c>
      <c r="M27" s="131">
        <f t="shared" si="7"/>
        <v>0</v>
      </c>
    </row>
    <row r="28" spans="1:13" ht="25.5" hidden="1">
      <c r="A28" s="91">
        <v>3221</v>
      </c>
      <c r="B28" s="92" t="s">
        <v>65</v>
      </c>
      <c r="C28" s="132">
        <v>35000</v>
      </c>
      <c r="D28" s="132">
        <v>0</v>
      </c>
      <c r="E28" s="132"/>
      <c r="F28" s="132"/>
      <c r="G28" s="132">
        <v>35000</v>
      </c>
      <c r="H28" s="132"/>
      <c r="I28" s="132"/>
      <c r="J28" s="132"/>
      <c r="K28" s="132"/>
      <c r="L28" s="132"/>
      <c r="M28" s="132"/>
    </row>
    <row r="29" spans="1:13" ht="12.75" hidden="1">
      <c r="A29" s="91">
        <v>3222</v>
      </c>
      <c r="B29" s="92" t="s">
        <v>66</v>
      </c>
      <c r="C29" s="132">
        <v>98000</v>
      </c>
      <c r="D29" s="132"/>
      <c r="E29" s="132"/>
      <c r="F29" s="132">
        <v>70000</v>
      </c>
      <c r="G29" s="132"/>
      <c r="H29" s="132">
        <v>12000</v>
      </c>
      <c r="I29" s="132">
        <v>16000</v>
      </c>
      <c r="J29" s="132"/>
      <c r="K29" s="132"/>
      <c r="L29" s="132"/>
      <c r="M29" s="132"/>
    </row>
    <row r="30" spans="1:13" ht="12.75" hidden="1">
      <c r="A30" s="91">
        <v>3223</v>
      </c>
      <c r="B30" s="92" t="s">
        <v>67</v>
      </c>
      <c r="C30" s="132">
        <v>105000</v>
      </c>
      <c r="D30" s="132">
        <v>0</v>
      </c>
      <c r="E30" s="132"/>
      <c r="F30" s="132"/>
      <c r="G30" s="132">
        <v>105000</v>
      </c>
      <c r="H30" s="132"/>
      <c r="I30" s="132"/>
      <c r="J30" s="132"/>
      <c r="K30" s="132"/>
      <c r="L30" s="132"/>
      <c r="M30" s="132"/>
    </row>
    <row r="31" spans="1:13" ht="25.5" hidden="1">
      <c r="A31" s="91">
        <v>3224</v>
      </c>
      <c r="B31" s="92" t="s">
        <v>68</v>
      </c>
      <c r="C31" s="132">
        <v>12000</v>
      </c>
      <c r="D31" s="132">
        <v>0</v>
      </c>
      <c r="E31" s="132"/>
      <c r="F31" s="132"/>
      <c r="G31" s="132">
        <v>7900</v>
      </c>
      <c r="H31" s="132"/>
      <c r="I31" s="132"/>
      <c r="J31" s="132"/>
      <c r="K31" s="132">
        <v>4100</v>
      </c>
      <c r="L31" s="132"/>
      <c r="M31" s="132"/>
    </row>
    <row r="32" spans="1:13" ht="12.75" hidden="1">
      <c r="A32" s="91">
        <v>3225</v>
      </c>
      <c r="B32" s="92" t="s">
        <v>69</v>
      </c>
      <c r="C32" s="132">
        <v>8000</v>
      </c>
      <c r="D32" s="132">
        <v>0</v>
      </c>
      <c r="E32" s="132"/>
      <c r="F32" s="132"/>
      <c r="G32" s="132">
        <v>5500</v>
      </c>
      <c r="H32" s="132"/>
      <c r="I32" s="132"/>
      <c r="J32" s="132"/>
      <c r="K32" s="132">
        <v>2500</v>
      </c>
      <c r="L32" s="132"/>
      <c r="M32" s="132"/>
    </row>
    <row r="33" spans="1:13" ht="25.5" hidden="1">
      <c r="A33" s="91">
        <v>3226</v>
      </c>
      <c r="B33" s="92" t="s">
        <v>70</v>
      </c>
      <c r="C33" s="132">
        <v>0</v>
      </c>
      <c r="D33" s="132">
        <v>0</v>
      </c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25.5" hidden="1">
      <c r="A34" s="91">
        <v>3227</v>
      </c>
      <c r="B34" s="92" t="s">
        <v>71</v>
      </c>
      <c r="C34" s="132">
        <v>3500</v>
      </c>
      <c r="D34" s="132">
        <v>0</v>
      </c>
      <c r="E34" s="132"/>
      <c r="F34" s="132"/>
      <c r="G34" s="132">
        <v>3500</v>
      </c>
      <c r="H34" s="132"/>
      <c r="I34" s="132"/>
      <c r="J34" s="132"/>
      <c r="K34" s="132"/>
      <c r="L34" s="132"/>
      <c r="M34" s="132"/>
    </row>
    <row r="35" spans="1:13" ht="12.75">
      <c r="A35" s="134">
        <v>323</v>
      </c>
      <c r="B35" s="135" t="s">
        <v>19</v>
      </c>
      <c r="C35" s="131">
        <f>SUM(C36,C37,C38,C39,C40,C41,C42,C43,C44)</f>
        <v>69000</v>
      </c>
      <c r="D35" s="131">
        <f aca="true" t="shared" si="8" ref="D35:M35">SUM(D36,D37,D38,D39,D40,D41,D42,D43,D44)</f>
        <v>0</v>
      </c>
      <c r="E35" s="131">
        <f t="shared" si="8"/>
        <v>0</v>
      </c>
      <c r="F35" s="131">
        <f t="shared" si="8"/>
        <v>2415</v>
      </c>
      <c r="G35" s="131">
        <f t="shared" si="8"/>
        <v>66585</v>
      </c>
      <c r="H35" s="131">
        <f t="shared" si="8"/>
        <v>0</v>
      </c>
      <c r="I35" s="131">
        <f t="shared" si="8"/>
        <v>0</v>
      </c>
      <c r="J35" s="131">
        <f t="shared" si="8"/>
        <v>0</v>
      </c>
      <c r="K35" s="131">
        <f t="shared" si="8"/>
        <v>0</v>
      </c>
      <c r="L35" s="131">
        <f t="shared" si="8"/>
        <v>0</v>
      </c>
      <c r="M35" s="131">
        <f t="shared" si="8"/>
        <v>0</v>
      </c>
    </row>
    <row r="36" spans="1:13" ht="1.5" customHeight="1">
      <c r="A36" s="91">
        <v>3231</v>
      </c>
      <c r="B36" s="92" t="s">
        <v>72</v>
      </c>
      <c r="C36" s="132">
        <v>8500</v>
      </c>
      <c r="D36" s="132">
        <v>0</v>
      </c>
      <c r="E36" s="132"/>
      <c r="F36" s="132"/>
      <c r="G36" s="132">
        <v>8500</v>
      </c>
      <c r="H36" s="132"/>
      <c r="I36" s="132"/>
      <c r="J36" s="132"/>
      <c r="K36" s="132"/>
      <c r="L36" s="132"/>
      <c r="M36" s="132"/>
    </row>
    <row r="37" spans="1:13" ht="25.5" hidden="1">
      <c r="A37" s="91">
        <v>3232</v>
      </c>
      <c r="B37" s="92" t="s">
        <v>73</v>
      </c>
      <c r="C37" s="132">
        <v>14000</v>
      </c>
      <c r="D37" s="132">
        <v>0</v>
      </c>
      <c r="E37" s="132"/>
      <c r="F37" s="132"/>
      <c r="G37" s="132">
        <v>14000</v>
      </c>
      <c r="H37" s="132"/>
      <c r="I37" s="132"/>
      <c r="J37" s="132"/>
      <c r="K37" s="132"/>
      <c r="L37" s="132"/>
      <c r="M37" s="132"/>
    </row>
    <row r="38" spans="1:13" ht="12.75" hidden="1">
      <c r="A38" s="91">
        <v>3233</v>
      </c>
      <c r="B38" s="92" t="s">
        <v>74</v>
      </c>
      <c r="C38" s="132">
        <v>0</v>
      </c>
      <c r="D38" s="132">
        <v>0</v>
      </c>
      <c r="E38" s="132"/>
      <c r="F38" s="132"/>
      <c r="G38" s="132">
        <v>0</v>
      </c>
      <c r="H38" s="132"/>
      <c r="I38" s="132"/>
      <c r="J38" s="132"/>
      <c r="K38" s="132"/>
      <c r="L38" s="132"/>
      <c r="M38" s="132"/>
    </row>
    <row r="39" spans="1:13" ht="12.75" hidden="1">
      <c r="A39" s="91">
        <v>3234</v>
      </c>
      <c r="B39" s="92" t="s">
        <v>75</v>
      </c>
      <c r="C39" s="132">
        <v>18000</v>
      </c>
      <c r="D39" s="132">
        <v>0</v>
      </c>
      <c r="E39" s="132"/>
      <c r="F39" s="132"/>
      <c r="G39" s="132">
        <v>18000</v>
      </c>
      <c r="H39" s="132"/>
      <c r="I39" s="132"/>
      <c r="J39" s="132"/>
      <c r="K39" s="132"/>
      <c r="L39" s="132"/>
      <c r="M39" s="132"/>
    </row>
    <row r="40" spans="1:13" ht="12.75" hidden="1">
      <c r="A40" s="91">
        <v>3235</v>
      </c>
      <c r="B40" s="92" t="s">
        <v>76</v>
      </c>
      <c r="C40" s="132">
        <v>4000</v>
      </c>
      <c r="D40" s="132">
        <v>0</v>
      </c>
      <c r="E40" s="132"/>
      <c r="F40" s="132"/>
      <c r="G40" s="132">
        <v>4000</v>
      </c>
      <c r="H40" s="132"/>
      <c r="I40" s="132"/>
      <c r="J40" s="132"/>
      <c r="K40" s="132"/>
      <c r="L40" s="132"/>
      <c r="M40" s="132"/>
    </row>
    <row r="41" spans="1:13" ht="12.75" hidden="1">
      <c r="A41" s="91">
        <v>3236</v>
      </c>
      <c r="B41" s="92" t="s">
        <v>77</v>
      </c>
      <c r="C41" s="132">
        <v>5000</v>
      </c>
      <c r="D41" s="132">
        <v>0</v>
      </c>
      <c r="E41" s="132"/>
      <c r="F41" s="132">
        <v>1700</v>
      </c>
      <c r="G41" s="132">
        <v>3300</v>
      </c>
      <c r="H41" s="132"/>
      <c r="I41" s="132"/>
      <c r="J41" s="132"/>
      <c r="K41" s="132"/>
      <c r="L41" s="132"/>
      <c r="M41" s="132"/>
    </row>
    <row r="42" spans="1:13" ht="12.75" hidden="1">
      <c r="A42" s="91">
        <v>3237</v>
      </c>
      <c r="B42" s="92" t="s">
        <v>78</v>
      </c>
      <c r="C42" s="132">
        <v>1000</v>
      </c>
      <c r="D42" s="132">
        <v>0</v>
      </c>
      <c r="E42" s="132"/>
      <c r="F42" s="132"/>
      <c r="G42" s="132">
        <v>1000</v>
      </c>
      <c r="H42" s="132"/>
      <c r="I42" s="132"/>
      <c r="J42" s="132"/>
      <c r="K42" s="132"/>
      <c r="L42" s="132"/>
      <c r="M42" s="132"/>
    </row>
    <row r="43" spans="1:13" ht="12.75" hidden="1">
      <c r="A43" s="91">
        <v>3238</v>
      </c>
      <c r="B43" s="92" t="s">
        <v>79</v>
      </c>
      <c r="C43" s="132">
        <v>9000</v>
      </c>
      <c r="D43" s="132">
        <v>0</v>
      </c>
      <c r="E43" s="132"/>
      <c r="F43" s="132">
        <v>715</v>
      </c>
      <c r="G43" s="132">
        <v>8285</v>
      </c>
      <c r="H43" s="132"/>
      <c r="I43" s="132"/>
      <c r="J43" s="132"/>
      <c r="K43" s="132"/>
      <c r="L43" s="132"/>
      <c r="M43" s="132"/>
    </row>
    <row r="44" spans="1:13" ht="12.75" hidden="1">
      <c r="A44" s="91">
        <v>3239</v>
      </c>
      <c r="B44" s="92" t="s">
        <v>80</v>
      </c>
      <c r="C44" s="132">
        <v>9500</v>
      </c>
      <c r="D44" s="132">
        <v>0</v>
      </c>
      <c r="E44" s="132"/>
      <c r="F44" s="132"/>
      <c r="G44" s="132">
        <v>9500</v>
      </c>
      <c r="H44" s="132"/>
      <c r="I44" s="132"/>
      <c r="J44" s="132"/>
      <c r="K44" s="132"/>
      <c r="L44" s="132"/>
      <c r="M44" s="132"/>
    </row>
    <row r="45" spans="1:13" ht="24.75" customHeight="1">
      <c r="A45" s="97">
        <v>329</v>
      </c>
      <c r="B45" s="95" t="s">
        <v>100</v>
      </c>
      <c r="C45" s="131">
        <v>40550</v>
      </c>
      <c r="D45" s="132"/>
      <c r="E45" s="132"/>
      <c r="F45" s="132"/>
      <c r="G45" s="131">
        <v>9550</v>
      </c>
      <c r="H45" s="132"/>
      <c r="I45" s="131">
        <v>31000</v>
      </c>
      <c r="J45" s="132"/>
      <c r="K45" s="132"/>
      <c r="L45" s="132"/>
      <c r="M45" s="132"/>
    </row>
    <row r="46" spans="1:13" ht="12.75" hidden="1">
      <c r="A46" s="91">
        <v>3293</v>
      </c>
      <c r="B46" s="92" t="s">
        <v>101</v>
      </c>
      <c r="C46" s="132">
        <v>150</v>
      </c>
      <c r="D46" s="132">
        <v>0</v>
      </c>
      <c r="E46" s="132"/>
      <c r="F46" s="132"/>
      <c r="G46" s="132">
        <v>150</v>
      </c>
      <c r="H46" s="132"/>
      <c r="I46" s="132"/>
      <c r="J46" s="132"/>
      <c r="K46" s="132"/>
      <c r="L46" s="132"/>
      <c r="M46" s="132"/>
    </row>
    <row r="47" spans="1:13" ht="12.75" hidden="1">
      <c r="A47" s="91">
        <v>3294</v>
      </c>
      <c r="B47" s="92" t="s">
        <v>102</v>
      </c>
      <c r="C47" s="132">
        <v>1400</v>
      </c>
      <c r="D47" s="132">
        <v>0</v>
      </c>
      <c r="E47" s="132"/>
      <c r="F47" s="132"/>
      <c r="G47" s="132">
        <v>1400</v>
      </c>
      <c r="H47" s="132"/>
      <c r="I47" s="132"/>
      <c r="J47" s="132"/>
      <c r="K47" s="132"/>
      <c r="L47" s="132"/>
      <c r="M47" s="132"/>
    </row>
    <row r="48" spans="1:13" ht="12.75" hidden="1">
      <c r="A48" s="91">
        <v>3295</v>
      </c>
      <c r="B48" s="92" t="s">
        <v>103</v>
      </c>
      <c r="C48" s="132">
        <v>11000</v>
      </c>
      <c r="D48" s="132">
        <v>0</v>
      </c>
      <c r="E48" s="132"/>
      <c r="F48" s="132"/>
      <c r="G48" s="132">
        <v>800</v>
      </c>
      <c r="H48" s="132"/>
      <c r="I48" s="132">
        <v>11000</v>
      </c>
      <c r="J48" s="132"/>
      <c r="K48" s="132"/>
      <c r="L48" s="132"/>
      <c r="M48" s="132"/>
    </row>
    <row r="49" spans="1:13" ht="12.75" hidden="1">
      <c r="A49" s="91">
        <v>3296</v>
      </c>
      <c r="B49" s="92" t="s">
        <v>110</v>
      </c>
      <c r="C49" s="132">
        <v>30000</v>
      </c>
      <c r="D49" s="132"/>
      <c r="E49" s="132"/>
      <c r="F49" s="132"/>
      <c r="G49" s="132"/>
      <c r="H49" s="132"/>
      <c r="I49" s="132">
        <v>30000</v>
      </c>
      <c r="J49" s="132"/>
      <c r="K49" s="132"/>
      <c r="L49" s="132"/>
      <c r="M49" s="132"/>
    </row>
    <row r="50" spans="1:13" ht="25.5" hidden="1">
      <c r="A50" s="91">
        <v>3299</v>
      </c>
      <c r="B50" s="92" t="s">
        <v>100</v>
      </c>
      <c r="C50" s="132">
        <v>7200</v>
      </c>
      <c r="D50" s="132">
        <v>0</v>
      </c>
      <c r="E50" s="132"/>
      <c r="F50" s="132"/>
      <c r="G50" s="132">
        <v>7200</v>
      </c>
      <c r="H50" s="132"/>
      <c r="I50" s="132"/>
      <c r="J50" s="132"/>
      <c r="K50" s="132"/>
      <c r="L50" s="132"/>
      <c r="M50" s="132"/>
    </row>
    <row r="51" spans="1:13" s="5" customFormat="1" ht="12.75">
      <c r="A51" s="97">
        <v>34</v>
      </c>
      <c r="B51" s="95" t="s">
        <v>20</v>
      </c>
      <c r="C51" s="131">
        <v>3500</v>
      </c>
      <c r="D51" s="131">
        <f aca="true" t="shared" si="9" ref="D51:M51">SUM(D52)</f>
        <v>0</v>
      </c>
      <c r="E51" s="131">
        <f t="shared" si="9"/>
        <v>0</v>
      </c>
      <c r="F51" s="131">
        <f t="shared" si="9"/>
        <v>0</v>
      </c>
      <c r="G51" s="131">
        <f t="shared" si="9"/>
        <v>3500</v>
      </c>
      <c r="H51" s="131">
        <f t="shared" si="9"/>
        <v>0</v>
      </c>
      <c r="I51" s="131">
        <f t="shared" si="9"/>
        <v>0</v>
      </c>
      <c r="J51" s="131">
        <f t="shared" si="9"/>
        <v>0</v>
      </c>
      <c r="K51" s="131">
        <f t="shared" si="9"/>
        <v>0</v>
      </c>
      <c r="L51" s="131">
        <f t="shared" si="9"/>
        <v>0</v>
      </c>
      <c r="M51" s="131">
        <f t="shared" si="9"/>
        <v>0</v>
      </c>
    </row>
    <row r="52" spans="1:13" s="136" customFormat="1" ht="12.75">
      <c r="A52" s="134">
        <v>343</v>
      </c>
      <c r="B52" s="135" t="s">
        <v>21</v>
      </c>
      <c r="C52" s="133">
        <f>SUM(C53,C54,C55,C56)</f>
        <v>3500</v>
      </c>
      <c r="D52" s="133">
        <f aca="true" t="shared" si="10" ref="D52:M52">SUM(D53,D54,D55,D56)</f>
        <v>0</v>
      </c>
      <c r="E52" s="133">
        <f t="shared" si="10"/>
        <v>0</v>
      </c>
      <c r="F52" s="133">
        <f t="shared" si="10"/>
        <v>0</v>
      </c>
      <c r="G52" s="133">
        <f t="shared" si="10"/>
        <v>3500</v>
      </c>
      <c r="H52" s="133">
        <f t="shared" si="10"/>
        <v>0</v>
      </c>
      <c r="I52" s="133">
        <f t="shared" si="10"/>
        <v>0</v>
      </c>
      <c r="J52" s="133">
        <f t="shared" si="10"/>
        <v>0</v>
      </c>
      <c r="K52" s="133">
        <f t="shared" si="10"/>
        <v>0</v>
      </c>
      <c r="L52" s="133">
        <f t="shared" si="10"/>
        <v>0</v>
      </c>
      <c r="M52" s="133">
        <f t="shared" si="10"/>
        <v>0</v>
      </c>
    </row>
    <row r="53" spans="1:13" ht="0.75" customHeight="1">
      <c r="A53" s="91">
        <v>3431</v>
      </c>
      <c r="B53" s="92" t="s">
        <v>81</v>
      </c>
      <c r="C53" s="132">
        <v>3500</v>
      </c>
      <c r="D53" s="132"/>
      <c r="E53" s="132"/>
      <c r="F53" s="132"/>
      <c r="G53" s="132">
        <v>3500</v>
      </c>
      <c r="H53" s="132"/>
      <c r="I53" s="132"/>
      <c r="J53" s="132"/>
      <c r="K53" s="132"/>
      <c r="L53" s="132"/>
      <c r="M53" s="132"/>
    </row>
    <row r="54" spans="1:13" ht="25.5" hidden="1">
      <c r="A54" s="91">
        <v>3432</v>
      </c>
      <c r="B54" s="92" t="s">
        <v>82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</row>
    <row r="55" spans="1:13" ht="12.75" hidden="1">
      <c r="A55" s="91">
        <v>3433</v>
      </c>
      <c r="B55" s="92" t="s">
        <v>83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ht="25.5" hidden="1">
      <c r="A56" s="91">
        <v>3434</v>
      </c>
      <c r="B56" s="92" t="s">
        <v>84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</row>
    <row r="57" spans="1:13" s="5" customFormat="1" ht="25.5">
      <c r="A57" s="97">
        <v>37</v>
      </c>
      <c r="B57" s="95" t="s">
        <v>114</v>
      </c>
      <c r="C57" s="131">
        <v>40000</v>
      </c>
      <c r="D57" s="131"/>
      <c r="E57" s="131"/>
      <c r="F57" s="131"/>
      <c r="G57" s="131"/>
      <c r="H57" s="131"/>
      <c r="I57" s="131">
        <v>40000</v>
      </c>
      <c r="J57" s="131"/>
      <c r="K57" s="131"/>
      <c r="L57" s="131"/>
      <c r="M57" s="131"/>
    </row>
    <row r="58" spans="1:13" ht="12.75">
      <c r="A58" s="91">
        <v>3722</v>
      </c>
      <c r="B58" s="92" t="s">
        <v>111</v>
      </c>
      <c r="C58" s="132">
        <v>40000</v>
      </c>
      <c r="D58" s="132"/>
      <c r="E58" s="132"/>
      <c r="F58" s="132"/>
      <c r="G58" s="132"/>
      <c r="H58" s="132"/>
      <c r="I58" s="132">
        <v>40000</v>
      </c>
      <c r="J58" s="132"/>
      <c r="K58" s="132"/>
      <c r="L58" s="132"/>
      <c r="M58" s="132"/>
    </row>
    <row r="59" spans="1:13" ht="25.5">
      <c r="A59" s="97">
        <v>4</v>
      </c>
      <c r="B59" s="95" t="s">
        <v>22</v>
      </c>
      <c r="C59" s="131">
        <v>44640</v>
      </c>
      <c r="D59" s="93"/>
      <c r="E59" s="93"/>
      <c r="F59" s="131">
        <v>2200</v>
      </c>
      <c r="G59" s="131">
        <v>22940</v>
      </c>
      <c r="H59" s="93"/>
      <c r="I59" s="131">
        <v>19500</v>
      </c>
      <c r="J59" s="93"/>
      <c r="K59" s="93"/>
      <c r="L59" s="93"/>
      <c r="M59" s="93"/>
    </row>
    <row r="60" spans="1:13" ht="38.25">
      <c r="A60" s="97">
        <v>42</v>
      </c>
      <c r="B60" s="95" t="s">
        <v>23</v>
      </c>
      <c r="C60" s="131">
        <v>44640</v>
      </c>
      <c r="D60" s="93"/>
      <c r="E60" s="93"/>
      <c r="F60" s="131">
        <v>2200</v>
      </c>
      <c r="G60" s="131">
        <v>22940</v>
      </c>
      <c r="H60" s="93"/>
      <c r="I60" s="131">
        <v>19500</v>
      </c>
      <c r="J60" s="93"/>
      <c r="K60" s="93"/>
      <c r="L60" s="93"/>
      <c r="M60" s="93"/>
    </row>
    <row r="61" spans="1:13" ht="12.75">
      <c r="A61" s="97">
        <v>422</v>
      </c>
      <c r="B61" s="95" t="s">
        <v>104</v>
      </c>
      <c r="C61" s="131">
        <v>20640</v>
      </c>
      <c r="D61" s="93"/>
      <c r="E61" s="93"/>
      <c r="F61" s="132"/>
      <c r="G61" s="131">
        <v>20640</v>
      </c>
      <c r="H61" s="93"/>
      <c r="I61" s="93"/>
      <c r="J61" s="93"/>
      <c r="K61" s="93"/>
      <c r="L61" s="93"/>
      <c r="M61" s="93"/>
    </row>
    <row r="62" spans="1:13" ht="12.75" hidden="1">
      <c r="A62" s="91">
        <v>4221</v>
      </c>
      <c r="B62" s="92" t="s">
        <v>105</v>
      </c>
      <c r="C62" s="132">
        <v>20640</v>
      </c>
      <c r="D62" s="132"/>
      <c r="E62" s="93"/>
      <c r="F62" s="132"/>
      <c r="G62" s="132">
        <v>20640</v>
      </c>
      <c r="H62" s="93"/>
      <c r="I62" s="132"/>
      <c r="J62" s="93"/>
      <c r="K62" s="93"/>
      <c r="L62" s="93"/>
      <c r="M62" s="93"/>
    </row>
    <row r="63" spans="1:13" ht="24" customHeight="1">
      <c r="A63" s="97">
        <v>424</v>
      </c>
      <c r="B63" s="95" t="s">
        <v>106</v>
      </c>
      <c r="C63" s="131">
        <v>24000</v>
      </c>
      <c r="D63" s="93"/>
      <c r="E63" s="93"/>
      <c r="F63" s="131">
        <v>2200</v>
      </c>
      <c r="G63" s="131">
        <v>2300</v>
      </c>
      <c r="H63" s="93"/>
      <c r="I63" s="131">
        <v>19500</v>
      </c>
      <c r="J63" s="93"/>
      <c r="K63" s="93"/>
      <c r="L63" s="93"/>
      <c r="M63" s="93"/>
    </row>
    <row r="64" spans="1:13" ht="25.5" hidden="1">
      <c r="A64" s="91">
        <v>4241</v>
      </c>
      <c r="B64" s="92" t="s">
        <v>106</v>
      </c>
      <c r="C64" s="132">
        <v>24000</v>
      </c>
      <c r="D64" s="132"/>
      <c r="E64" s="93"/>
      <c r="F64" s="132">
        <v>2200</v>
      </c>
      <c r="G64" s="132">
        <v>2300</v>
      </c>
      <c r="H64" s="93"/>
      <c r="I64" s="132">
        <v>19500</v>
      </c>
      <c r="J64" s="93"/>
      <c r="K64" s="93"/>
      <c r="L64" s="93"/>
      <c r="M64" s="93"/>
    </row>
    <row r="65" spans="1:13" s="5" customFormat="1" ht="22.5" customHeight="1">
      <c r="A65" s="97">
        <v>426</v>
      </c>
      <c r="B65" s="95" t="s">
        <v>112</v>
      </c>
      <c r="C65" s="131"/>
      <c r="D65" s="131"/>
      <c r="E65" s="96"/>
      <c r="F65" s="131"/>
      <c r="G65" s="131"/>
      <c r="H65" s="96"/>
      <c r="I65" s="131"/>
      <c r="J65" s="96"/>
      <c r="K65" s="96"/>
      <c r="L65" s="96"/>
      <c r="M65" s="96"/>
    </row>
    <row r="66" spans="1:13" ht="12.75" hidden="1">
      <c r="A66" s="91">
        <v>4262</v>
      </c>
      <c r="B66" s="92" t="s">
        <v>113</v>
      </c>
      <c r="C66" s="132"/>
      <c r="D66" s="132"/>
      <c r="E66" s="93"/>
      <c r="F66" s="132"/>
      <c r="G66" s="132"/>
      <c r="H66" s="93"/>
      <c r="I66" s="132"/>
      <c r="J66" s="93"/>
      <c r="K66" s="93"/>
      <c r="L66" s="93"/>
      <c r="M66" s="93"/>
    </row>
    <row r="67" spans="1:13" ht="12.75">
      <c r="A67" s="91"/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2.75">
      <c r="A68" s="94" t="s">
        <v>54</v>
      </c>
      <c r="B68" s="95" t="s">
        <v>42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1:13" ht="12.75">
      <c r="A69" s="97">
        <v>3</v>
      </c>
      <c r="B69" s="95" t="s">
        <v>39</v>
      </c>
      <c r="C69" s="133">
        <f>SUM(C70)</f>
        <v>0</v>
      </c>
      <c r="D69" s="133">
        <f aca="true" t="shared" si="11" ref="D69:M69">SUM(D70)</f>
        <v>0</v>
      </c>
      <c r="E69" s="133">
        <f t="shared" si="11"/>
        <v>0</v>
      </c>
      <c r="F69" s="133">
        <f t="shared" si="11"/>
        <v>0</v>
      </c>
      <c r="G69" s="133">
        <f t="shared" si="11"/>
        <v>0</v>
      </c>
      <c r="H69" s="133">
        <f t="shared" si="11"/>
        <v>0</v>
      </c>
      <c r="I69" s="133">
        <f t="shared" si="11"/>
        <v>0</v>
      </c>
      <c r="J69" s="133">
        <f t="shared" si="11"/>
        <v>0</v>
      </c>
      <c r="K69" s="133">
        <f t="shared" si="11"/>
        <v>0</v>
      </c>
      <c r="L69" s="133">
        <f t="shared" si="11"/>
        <v>0</v>
      </c>
      <c r="M69" s="133">
        <f t="shared" si="11"/>
        <v>0</v>
      </c>
    </row>
    <row r="70" spans="1:13" ht="12.75">
      <c r="A70" s="97">
        <v>32</v>
      </c>
      <c r="B70" s="95" t="s">
        <v>16</v>
      </c>
      <c r="C70" s="133">
        <f>SUM(C71,C79)</f>
        <v>0</v>
      </c>
      <c r="D70" s="133">
        <f aca="true" t="shared" si="12" ref="D70:M70">SUM(D71,D79)</f>
        <v>0</v>
      </c>
      <c r="E70" s="133">
        <f t="shared" si="12"/>
        <v>0</v>
      </c>
      <c r="F70" s="133">
        <f t="shared" si="12"/>
        <v>0</v>
      </c>
      <c r="G70" s="133">
        <f t="shared" si="12"/>
        <v>0</v>
      </c>
      <c r="H70" s="133">
        <f t="shared" si="12"/>
        <v>0</v>
      </c>
      <c r="I70" s="133">
        <f t="shared" si="12"/>
        <v>0</v>
      </c>
      <c r="J70" s="133">
        <f t="shared" si="12"/>
        <v>0</v>
      </c>
      <c r="K70" s="133">
        <f t="shared" si="12"/>
        <v>0</v>
      </c>
      <c r="L70" s="133">
        <f t="shared" si="12"/>
        <v>0</v>
      </c>
      <c r="M70" s="133">
        <f t="shared" si="12"/>
        <v>0</v>
      </c>
    </row>
    <row r="71" spans="1:13" s="5" customFormat="1" ht="12.75">
      <c r="A71" s="134">
        <v>322</v>
      </c>
      <c r="B71" s="135" t="s">
        <v>18</v>
      </c>
      <c r="C71" s="131">
        <f>SUM(C72,C73,C74,C75,C76,C77,C78)</f>
        <v>0</v>
      </c>
      <c r="D71" s="131">
        <f aca="true" t="shared" si="13" ref="D71:M71">SUM(D72,D73,D74,D75,D76,D77,D78)</f>
        <v>0</v>
      </c>
      <c r="E71" s="131">
        <f t="shared" si="13"/>
        <v>0</v>
      </c>
      <c r="F71" s="131">
        <f t="shared" si="13"/>
        <v>0</v>
      </c>
      <c r="G71" s="131">
        <f t="shared" si="13"/>
        <v>0</v>
      </c>
      <c r="H71" s="131">
        <f t="shared" si="13"/>
        <v>0</v>
      </c>
      <c r="I71" s="131">
        <f t="shared" si="13"/>
        <v>0</v>
      </c>
      <c r="J71" s="131">
        <f t="shared" si="13"/>
        <v>0</v>
      </c>
      <c r="K71" s="131">
        <f t="shared" si="13"/>
        <v>0</v>
      </c>
      <c r="L71" s="131">
        <f t="shared" si="13"/>
        <v>0</v>
      </c>
      <c r="M71" s="131">
        <f t="shared" si="13"/>
        <v>0</v>
      </c>
    </row>
    <row r="72" spans="1:13" s="5" customFormat="1" ht="25.5">
      <c r="A72" s="91">
        <v>3221</v>
      </c>
      <c r="B72" s="92" t="s">
        <v>65</v>
      </c>
      <c r="C72" s="132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5" customFormat="1" ht="12.75">
      <c r="A73" s="91">
        <v>3222</v>
      </c>
      <c r="B73" s="92" t="s">
        <v>66</v>
      </c>
      <c r="C73" s="132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s="5" customFormat="1" ht="12.75">
      <c r="A74" s="91">
        <v>3223</v>
      </c>
      <c r="B74" s="92" t="s">
        <v>67</v>
      </c>
      <c r="C74" s="132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s="5" customFormat="1" ht="25.5">
      <c r="A75" s="91">
        <v>3224</v>
      </c>
      <c r="B75" s="92" t="s">
        <v>68</v>
      </c>
      <c r="C75" s="132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s="5" customFormat="1" ht="12.75">
      <c r="A76" s="91">
        <v>3225</v>
      </c>
      <c r="B76" s="92" t="s">
        <v>69</v>
      </c>
      <c r="C76" s="132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s="5" customFormat="1" ht="25.5">
      <c r="A77" s="91">
        <v>3226</v>
      </c>
      <c r="B77" s="92" t="s">
        <v>70</v>
      </c>
      <c r="C77" s="132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s="5" customFormat="1" ht="25.5">
      <c r="A78" s="91">
        <v>3227</v>
      </c>
      <c r="B78" s="92" t="s">
        <v>71</v>
      </c>
      <c r="C78" s="132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ht="12.75">
      <c r="A79" s="134">
        <v>323</v>
      </c>
      <c r="B79" s="135" t="s">
        <v>19</v>
      </c>
      <c r="C79" s="131">
        <f>SUM(C80,C81,C82,C83,C84,C85,C86,C87,C88)</f>
        <v>0</v>
      </c>
      <c r="D79" s="131">
        <f aca="true" t="shared" si="14" ref="D79:M79">SUM(D80,D81,D82,D83,D84,D85,D86,D87,D88)</f>
        <v>0</v>
      </c>
      <c r="E79" s="131">
        <f t="shared" si="14"/>
        <v>0</v>
      </c>
      <c r="F79" s="131">
        <f t="shared" si="14"/>
        <v>0</v>
      </c>
      <c r="G79" s="131">
        <f t="shared" si="14"/>
        <v>0</v>
      </c>
      <c r="H79" s="131">
        <f t="shared" si="14"/>
        <v>0</v>
      </c>
      <c r="I79" s="131">
        <f t="shared" si="14"/>
        <v>0</v>
      </c>
      <c r="J79" s="131">
        <f t="shared" si="14"/>
        <v>0</v>
      </c>
      <c r="K79" s="131">
        <f t="shared" si="14"/>
        <v>0</v>
      </c>
      <c r="L79" s="131">
        <f t="shared" si="14"/>
        <v>0</v>
      </c>
      <c r="M79" s="131">
        <f t="shared" si="14"/>
        <v>0</v>
      </c>
    </row>
    <row r="80" spans="1:13" ht="12.75">
      <c r="A80" s="91">
        <v>3231</v>
      </c>
      <c r="B80" s="92" t="s">
        <v>72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1:13" ht="25.5">
      <c r="A81" s="91">
        <v>3232</v>
      </c>
      <c r="B81" s="92" t="s">
        <v>73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1:13" ht="12.75">
      <c r="A82" s="91">
        <v>3233</v>
      </c>
      <c r="B82" s="92" t="s">
        <v>74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</row>
    <row r="83" spans="1:13" ht="12.75">
      <c r="A83" s="91">
        <v>3234</v>
      </c>
      <c r="B83" s="92" t="s">
        <v>75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ht="12.75">
      <c r="A84" s="91">
        <v>3235</v>
      </c>
      <c r="B84" s="92" t="s">
        <v>76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ht="12.75">
      <c r="A85" s="91">
        <v>3236</v>
      </c>
      <c r="B85" s="92" t="s">
        <v>77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91">
        <v>3237</v>
      </c>
      <c r="B86" s="92" t="s">
        <v>78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12.75">
      <c r="A87" s="91">
        <v>3238</v>
      </c>
      <c r="B87" s="92" t="s">
        <v>79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91">
        <v>3239</v>
      </c>
      <c r="B88" s="92" t="s">
        <v>80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s="5" customFormat="1" ht="25.5">
      <c r="A89" s="97">
        <v>4</v>
      </c>
      <c r="B89" s="95" t="s">
        <v>22</v>
      </c>
      <c r="C89" s="131">
        <f>SUM(C90)</f>
        <v>0</v>
      </c>
      <c r="D89" s="131">
        <f aca="true" t="shared" si="15" ref="D89:M89">SUM(D90)</f>
        <v>0</v>
      </c>
      <c r="E89" s="131">
        <f t="shared" si="15"/>
        <v>0</v>
      </c>
      <c r="F89" s="131">
        <f t="shared" si="15"/>
        <v>0</v>
      </c>
      <c r="G89" s="131">
        <f t="shared" si="15"/>
        <v>0</v>
      </c>
      <c r="H89" s="131">
        <f t="shared" si="15"/>
        <v>0</v>
      </c>
      <c r="I89" s="131">
        <f t="shared" si="15"/>
        <v>0</v>
      </c>
      <c r="J89" s="131">
        <f t="shared" si="15"/>
        <v>0</v>
      </c>
      <c r="K89" s="131">
        <f t="shared" si="15"/>
        <v>0</v>
      </c>
      <c r="L89" s="131">
        <f t="shared" si="15"/>
        <v>0</v>
      </c>
      <c r="M89" s="131">
        <f t="shared" si="15"/>
        <v>0</v>
      </c>
    </row>
    <row r="90" spans="1:13" ht="38.25">
      <c r="A90" s="97">
        <v>42</v>
      </c>
      <c r="B90" s="95" t="s">
        <v>43</v>
      </c>
      <c r="C90" s="133">
        <f>SUM(C91)</f>
        <v>0</v>
      </c>
      <c r="D90" s="133">
        <f aca="true" t="shared" si="16" ref="D90:M90">SUM(D91:D96)</f>
        <v>0</v>
      </c>
      <c r="E90" s="133">
        <f t="shared" si="16"/>
        <v>0</v>
      </c>
      <c r="F90" s="133">
        <f t="shared" si="16"/>
        <v>0</v>
      </c>
      <c r="G90" s="133">
        <f t="shared" si="16"/>
        <v>0</v>
      </c>
      <c r="H90" s="133">
        <f t="shared" si="16"/>
        <v>0</v>
      </c>
      <c r="I90" s="133">
        <f t="shared" si="16"/>
        <v>0</v>
      </c>
      <c r="J90" s="133">
        <f t="shared" si="16"/>
        <v>0</v>
      </c>
      <c r="K90" s="133">
        <f t="shared" si="16"/>
        <v>0</v>
      </c>
      <c r="L90" s="133">
        <f t="shared" si="16"/>
        <v>0</v>
      </c>
      <c r="M90" s="133">
        <f t="shared" si="16"/>
        <v>0</v>
      </c>
    </row>
    <row r="91" spans="1:13" s="136" customFormat="1" ht="12.75">
      <c r="A91" s="134">
        <v>421</v>
      </c>
      <c r="B91" s="135" t="s">
        <v>38</v>
      </c>
      <c r="C91" s="133">
        <f>SUM(C92:C95)</f>
        <v>0</v>
      </c>
      <c r="D91" s="133">
        <f aca="true" t="shared" si="17" ref="D91:M91">SUM(D92:D95)</f>
        <v>0</v>
      </c>
      <c r="E91" s="133">
        <f t="shared" si="17"/>
        <v>0</v>
      </c>
      <c r="F91" s="133">
        <f t="shared" si="17"/>
        <v>0</v>
      </c>
      <c r="G91" s="133">
        <f t="shared" si="17"/>
        <v>0</v>
      </c>
      <c r="H91" s="133">
        <f t="shared" si="17"/>
        <v>0</v>
      </c>
      <c r="I91" s="133">
        <f t="shared" si="17"/>
        <v>0</v>
      </c>
      <c r="J91" s="133">
        <f t="shared" si="17"/>
        <v>0</v>
      </c>
      <c r="K91" s="133">
        <f t="shared" si="17"/>
        <v>0</v>
      </c>
      <c r="L91" s="133">
        <f t="shared" si="17"/>
        <v>0</v>
      </c>
      <c r="M91" s="133">
        <f t="shared" si="17"/>
        <v>0</v>
      </c>
    </row>
    <row r="92" spans="1:13" ht="12.75">
      <c r="A92" s="91">
        <v>4211</v>
      </c>
      <c r="B92" s="92" t="s">
        <v>85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13" ht="12.75">
      <c r="A93" s="91">
        <v>4212</v>
      </c>
      <c r="B93" s="92" t="s">
        <v>86</v>
      </c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13" ht="25.5">
      <c r="A94" s="91">
        <v>4213</v>
      </c>
      <c r="B94" s="92" t="s">
        <v>87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91">
        <v>4214</v>
      </c>
      <c r="B95" s="92" t="s">
        <v>88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1:13" s="5" customFormat="1" ht="12.75" customHeight="1">
      <c r="A96" s="97"/>
      <c r="B96" s="95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s="5" customFormat="1" ht="22.5" customHeight="1">
      <c r="A97" s="137">
        <v>5</v>
      </c>
      <c r="B97" s="95" t="s">
        <v>91</v>
      </c>
      <c r="C97" s="131">
        <f>SUM(C98)</f>
        <v>0</v>
      </c>
      <c r="D97" s="131">
        <f aca="true" t="shared" si="18" ref="D97:M99">SUM(D98)</f>
        <v>0</v>
      </c>
      <c r="E97" s="131">
        <f t="shared" si="18"/>
        <v>0</v>
      </c>
      <c r="F97" s="131">
        <f t="shared" si="18"/>
        <v>0</v>
      </c>
      <c r="G97" s="131">
        <f t="shared" si="18"/>
        <v>0</v>
      </c>
      <c r="H97" s="131">
        <f t="shared" si="18"/>
        <v>0</v>
      </c>
      <c r="I97" s="131">
        <f t="shared" si="18"/>
        <v>0</v>
      </c>
      <c r="J97" s="131">
        <f t="shared" si="18"/>
        <v>0</v>
      </c>
      <c r="K97" s="131">
        <f t="shared" si="18"/>
        <v>0</v>
      </c>
      <c r="L97" s="131">
        <f t="shared" si="18"/>
        <v>0</v>
      </c>
      <c r="M97" s="131">
        <f t="shared" si="18"/>
        <v>0</v>
      </c>
    </row>
    <row r="98" spans="1:13" s="5" customFormat="1" ht="23.25" customHeight="1">
      <c r="A98" s="97">
        <v>54</v>
      </c>
      <c r="B98" s="95" t="s">
        <v>92</v>
      </c>
      <c r="C98" s="131">
        <f>SUM(C99)</f>
        <v>0</v>
      </c>
      <c r="D98" s="131">
        <f t="shared" si="18"/>
        <v>0</v>
      </c>
      <c r="E98" s="131">
        <f t="shared" si="18"/>
        <v>0</v>
      </c>
      <c r="F98" s="131">
        <f t="shared" si="18"/>
        <v>0</v>
      </c>
      <c r="G98" s="131">
        <f t="shared" si="18"/>
        <v>0</v>
      </c>
      <c r="H98" s="131">
        <f t="shared" si="18"/>
        <v>0</v>
      </c>
      <c r="I98" s="131">
        <f t="shared" si="18"/>
        <v>0</v>
      </c>
      <c r="J98" s="131">
        <f t="shared" si="18"/>
        <v>0</v>
      </c>
      <c r="K98" s="131">
        <f t="shared" si="18"/>
        <v>0</v>
      </c>
      <c r="L98" s="131">
        <f t="shared" si="18"/>
        <v>0</v>
      </c>
      <c r="M98" s="131">
        <f t="shared" si="18"/>
        <v>0</v>
      </c>
    </row>
    <row r="99" spans="1:13" s="5" customFormat="1" ht="40.5" customHeight="1">
      <c r="A99" s="97">
        <v>544</v>
      </c>
      <c r="B99" s="95" t="s">
        <v>93</v>
      </c>
      <c r="C99" s="131">
        <f>SUM(C100)</f>
        <v>0</v>
      </c>
      <c r="D99" s="131">
        <f t="shared" si="18"/>
        <v>0</v>
      </c>
      <c r="E99" s="131">
        <f t="shared" si="18"/>
        <v>0</v>
      </c>
      <c r="F99" s="131">
        <f t="shared" si="18"/>
        <v>0</v>
      </c>
      <c r="G99" s="131">
        <f t="shared" si="18"/>
        <v>0</v>
      </c>
      <c r="H99" s="131">
        <f t="shared" si="18"/>
        <v>0</v>
      </c>
      <c r="I99" s="131">
        <f t="shared" si="18"/>
        <v>0</v>
      </c>
      <c r="J99" s="131">
        <f t="shared" si="18"/>
        <v>0</v>
      </c>
      <c r="K99" s="131">
        <f t="shared" si="18"/>
        <v>0</v>
      </c>
      <c r="L99" s="131">
        <f t="shared" si="18"/>
        <v>0</v>
      </c>
      <c r="M99" s="131">
        <f t="shared" si="18"/>
        <v>0</v>
      </c>
    </row>
    <row r="100" spans="1:13" s="5" customFormat="1" ht="12.75" customHeight="1">
      <c r="A100" s="138">
        <v>5443</v>
      </c>
      <c r="B100" s="139" t="s">
        <v>94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s="5" customFormat="1" ht="12.75" customHeight="1">
      <c r="A101" s="97"/>
      <c r="B101" s="95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s="5" customFormat="1" ht="12.75" customHeight="1">
      <c r="A102" s="97"/>
      <c r="B102" s="95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s="5" customFormat="1" ht="12.75" customHeight="1">
      <c r="A103" s="97"/>
      <c r="B103" s="95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s="5" customFormat="1" ht="12.75" customHeight="1">
      <c r="A104" s="97"/>
      <c r="B104" s="95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s="5" customFormat="1" ht="12.75">
      <c r="A105" s="91"/>
      <c r="B105" s="92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s="5" customFormat="1" ht="12.75">
      <c r="A106" s="91"/>
      <c r="B106" s="92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s="5" customFormat="1" ht="12.75">
      <c r="A107" s="91"/>
      <c r="B107" s="92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s="5" customFormat="1" ht="12.75">
      <c r="A108" s="91"/>
      <c r="B108" s="92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2.75">
      <c r="A109" s="61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02">
      <c r="A110" s="4" t="s">
        <v>10</v>
      </c>
      <c r="B110" s="83" t="s">
        <v>11</v>
      </c>
      <c r="C110" s="4" t="s">
        <v>98</v>
      </c>
      <c r="D110" s="4" t="s">
        <v>44</v>
      </c>
      <c r="E110" s="4" t="s">
        <v>45</v>
      </c>
      <c r="F110" s="4" t="s">
        <v>46</v>
      </c>
      <c r="G110" s="4" t="s">
        <v>47</v>
      </c>
      <c r="H110" s="4" t="s">
        <v>48</v>
      </c>
      <c r="I110" s="4" t="s">
        <v>49</v>
      </c>
      <c r="J110" s="4" t="s">
        <v>97</v>
      </c>
      <c r="K110" s="4" t="s">
        <v>50</v>
      </c>
      <c r="L110" s="4" t="s">
        <v>51</v>
      </c>
      <c r="M110" s="4" t="s">
        <v>52</v>
      </c>
    </row>
    <row r="111" spans="1:13" ht="12.75">
      <c r="A111" s="85"/>
      <c r="B111" s="86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1:13" ht="12.75">
      <c r="A112" s="88"/>
      <c r="B112" s="89" t="s">
        <v>25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2.75">
      <c r="A113" s="91"/>
      <c r="B113" s="92" t="s">
        <v>107</v>
      </c>
      <c r="C113" s="133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s="5" customFormat="1" ht="12.75">
      <c r="A114" s="94" t="s">
        <v>37</v>
      </c>
      <c r="B114" s="95" t="s">
        <v>109</v>
      </c>
      <c r="C114" s="133">
        <v>4062730</v>
      </c>
      <c r="D114" s="131">
        <v>9600</v>
      </c>
      <c r="E114" s="131"/>
      <c r="F114" s="131">
        <v>74615</v>
      </c>
      <c r="G114" s="131">
        <v>270875</v>
      </c>
      <c r="H114" s="131">
        <v>12000</v>
      </c>
      <c r="I114" s="131">
        <v>3689040</v>
      </c>
      <c r="J114" s="131"/>
      <c r="K114" s="131">
        <v>6600</v>
      </c>
      <c r="L114" s="131"/>
      <c r="M114" s="131"/>
    </row>
    <row r="115" spans="1:13" ht="12.75">
      <c r="A115" s="94" t="s">
        <v>35</v>
      </c>
      <c r="B115" s="95" t="s">
        <v>41</v>
      </c>
      <c r="C115" s="133">
        <f>SUM(D115:M115)</f>
        <v>0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  <row r="116" spans="1:13" ht="12.75">
      <c r="A116" s="97">
        <v>3</v>
      </c>
      <c r="B116" s="95" t="s">
        <v>39</v>
      </c>
      <c r="C116" s="133">
        <v>4018090</v>
      </c>
      <c r="D116" s="133">
        <f aca="true" t="shared" si="19" ref="D116:M116">SUM(D117:D119)</f>
        <v>9600</v>
      </c>
      <c r="E116" s="133">
        <f t="shared" si="19"/>
        <v>0</v>
      </c>
      <c r="F116" s="133">
        <v>72415</v>
      </c>
      <c r="G116" s="133">
        <v>247935</v>
      </c>
      <c r="H116" s="133">
        <v>12000</v>
      </c>
      <c r="I116" s="133">
        <v>3669540</v>
      </c>
      <c r="J116" s="133">
        <f t="shared" si="19"/>
        <v>0</v>
      </c>
      <c r="K116" s="133">
        <v>6600</v>
      </c>
      <c r="L116" s="133">
        <f t="shared" si="19"/>
        <v>0</v>
      </c>
      <c r="M116" s="133">
        <f t="shared" si="19"/>
        <v>0</v>
      </c>
    </row>
    <row r="117" spans="1:13" ht="12.75">
      <c r="A117" s="97">
        <v>31</v>
      </c>
      <c r="B117" s="95" t="s">
        <v>12</v>
      </c>
      <c r="C117" s="133">
        <v>3490140</v>
      </c>
      <c r="D117" s="132">
        <v>9600</v>
      </c>
      <c r="E117" s="132"/>
      <c r="F117" s="132"/>
      <c r="G117" s="132"/>
      <c r="H117" s="132"/>
      <c r="I117" s="132">
        <v>3480540</v>
      </c>
      <c r="J117" s="132"/>
      <c r="K117" s="132"/>
      <c r="L117" s="132"/>
      <c r="M117" s="132"/>
    </row>
    <row r="118" spans="1:13" ht="12.75">
      <c r="A118" s="97">
        <v>32</v>
      </c>
      <c r="B118" s="95" t="s">
        <v>16</v>
      </c>
      <c r="C118" s="133">
        <v>484450</v>
      </c>
      <c r="D118" s="132"/>
      <c r="E118" s="132"/>
      <c r="F118" s="132">
        <v>72415</v>
      </c>
      <c r="G118" s="132">
        <v>244435</v>
      </c>
      <c r="H118" s="132">
        <v>12000</v>
      </c>
      <c r="I118" s="132">
        <v>149000</v>
      </c>
      <c r="J118" s="132"/>
      <c r="K118" s="132">
        <v>6600</v>
      </c>
      <c r="L118" s="132"/>
      <c r="M118" s="132"/>
    </row>
    <row r="119" spans="1:13" ht="12.75">
      <c r="A119" s="97">
        <v>34</v>
      </c>
      <c r="B119" s="95" t="s">
        <v>20</v>
      </c>
      <c r="C119" s="133">
        <f aca="true" t="shared" si="20" ref="C119:C124">SUM(D119:M119)</f>
        <v>3500</v>
      </c>
      <c r="D119" s="132"/>
      <c r="E119" s="132"/>
      <c r="F119" s="132"/>
      <c r="G119" s="132">
        <v>3500</v>
      </c>
      <c r="H119" s="132"/>
      <c r="I119" s="132"/>
      <c r="J119" s="132"/>
      <c r="K119" s="132"/>
      <c r="L119" s="132"/>
      <c r="M119" s="132"/>
    </row>
    <row r="120" spans="1:13" ht="12.75">
      <c r="A120" s="97">
        <v>37</v>
      </c>
      <c r="B120" s="95" t="s">
        <v>111</v>
      </c>
      <c r="C120" s="133">
        <v>40000</v>
      </c>
      <c r="D120" s="93"/>
      <c r="E120" s="93"/>
      <c r="F120" s="93"/>
      <c r="G120" s="93"/>
      <c r="H120" s="93"/>
      <c r="I120" s="132">
        <v>40000</v>
      </c>
      <c r="J120" s="93"/>
      <c r="K120" s="93"/>
      <c r="L120" s="93"/>
      <c r="M120" s="93"/>
    </row>
    <row r="121" spans="1:13" s="5" customFormat="1" ht="0.75" customHeight="1">
      <c r="A121" s="94" t="s">
        <v>36</v>
      </c>
      <c r="B121" s="95" t="s">
        <v>42</v>
      </c>
      <c r="C121" s="133">
        <f t="shared" si="20"/>
        <v>0</v>
      </c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ht="12.75" hidden="1">
      <c r="A122" s="97">
        <v>3</v>
      </c>
      <c r="B122" s="95" t="s">
        <v>39</v>
      </c>
      <c r="C122" s="133">
        <f t="shared" si="20"/>
        <v>0</v>
      </c>
      <c r="D122" s="133">
        <f aca="true" t="shared" si="21" ref="D122:M122">SUM(D123:D124)</f>
        <v>0</v>
      </c>
      <c r="E122" s="133">
        <f t="shared" si="21"/>
        <v>0</v>
      </c>
      <c r="F122" s="133">
        <f t="shared" si="21"/>
        <v>0</v>
      </c>
      <c r="G122" s="133">
        <f t="shared" si="21"/>
        <v>0</v>
      </c>
      <c r="H122" s="133">
        <f t="shared" si="21"/>
        <v>0</v>
      </c>
      <c r="I122" s="133">
        <f t="shared" si="21"/>
        <v>0</v>
      </c>
      <c r="J122" s="133">
        <f t="shared" si="21"/>
        <v>0</v>
      </c>
      <c r="K122" s="133">
        <f t="shared" si="21"/>
        <v>0</v>
      </c>
      <c r="L122" s="133">
        <f t="shared" si="21"/>
        <v>0</v>
      </c>
      <c r="M122" s="133">
        <f t="shared" si="21"/>
        <v>0</v>
      </c>
    </row>
    <row r="123" spans="1:13" ht="12.75" hidden="1">
      <c r="A123" s="97">
        <v>32</v>
      </c>
      <c r="B123" s="95" t="s">
        <v>16</v>
      </c>
      <c r="C123" s="133">
        <f t="shared" si="20"/>
        <v>0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</row>
    <row r="124" spans="1:13" ht="12.75" hidden="1">
      <c r="A124" s="97">
        <v>34</v>
      </c>
      <c r="B124" s="95" t="s">
        <v>20</v>
      </c>
      <c r="C124" s="133">
        <f t="shared" si="20"/>
        <v>0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</row>
    <row r="125" spans="1:13" ht="25.5">
      <c r="A125" s="97">
        <v>4</v>
      </c>
      <c r="B125" s="95" t="s">
        <v>22</v>
      </c>
      <c r="C125" s="133">
        <v>44640</v>
      </c>
      <c r="D125" s="133">
        <f aca="true" t="shared" si="22" ref="D125:M125">SUM(D126)</f>
        <v>0</v>
      </c>
      <c r="E125" s="133">
        <f t="shared" si="22"/>
        <v>0</v>
      </c>
      <c r="F125" s="133">
        <v>2200</v>
      </c>
      <c r="G125" s="133">
        <v>22940</v>
      </c>
      <c r="H125" s="133">
        <f t="shared" si="22"/>
        <v>0</v>
      </c>
      <c r="I125" s="133">
        <v>19500</v>
      </c>
      <c r="J125" s="133">
        <f t="shared" si="22"/>
        <v>0</v>
      </c>
      <c r="K125" s="133">
        <f t="shared" si="22"/>
        <v>0</v>
      </c>
      <c r="L125" s="133">
        <f t="shared" si="22"/>
        <v>0</v>
      </c>
      <c r="M125" s="133">
        <f t="shared" si="22"/>
        <v>0</v>
      </c>
    </row>
    <row r="126" spans="1:13" ht="38.25">
      <c r="A126" s="97">
        <v>42</v>
      </c>
      <c r="B126" s="95" t="s">
        <v>23</v>
      </c>
      <c r="C126" s="133">
        <v>44640</v>
      </c>
      <c r="D126" s="132"/>
      <c r="E126" s="132"/>
      <c r="F126" s="132">
        <v>2200</v>
      </c>
      <c r="G126" s="132">
        <v>22940</v>
      </c>
      <c r="H126" s="132"/>
      <c r="I126" s="132">
        <v>19500</v>
      </c>
      <c r="J126" s="132"/>
      <c r="K126" s="132"/>
      <c r="L126" s="132"/>
      <c r="M126" s="132"/>
    </row>
    <row r="127" spans="1:13" ht="12.75">
      <c r="A127" s="97"/>
      <c r="B127" s="95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1:13" ht="25.5">
      <c r="A128" s="137">
        <v>5</v>
      </c>
      <c r="B128" s="95" t="s">
        <v>91</v>
      </c>
      <c r="C128" s="131">
        <f aca="true" t="shared" si="23" ref="C128:M129">SUM(C129)</f>
        <v>0</v>
      </c>
      <c r="D128" s="131">
        <f t="shared" si="23"/>
        <v>0</v>
      </c>
      <c r="E128" s="131">
        <f t="shared" si="23"/>
        <v>0</v>
      </c>
      <c r="F128" s="131">
        <f t="shared" si="23"/>
        <v>0</v>
      </c>
      <c r="G128" s="131">
        <f t="shared" si="23"/>
        <v>0</v>
      </c>
      <c r="H128" s="131">
        <f t="shared" si="23"/>
        <v>0</v>
      </c>
      <c r="I128" s="131">
        <f t="shared" si="23"/>
        <v>0</v>
      </c>
      <c r="J128" s="131">
        <f t="shared" si="23"/>
        <v>0</v>
      </c>
      <c r="K128" s="131">
        <f t="shared" si="23"/>
        <v>0</v>
      </c>
      <c r="L128" s="131">
        <f t="shared" si="23"/>
        <v>0</v>
      </c>
      <c r="M128" s="131">
        <f t="shared" si="23"/>
        <v>0</v>
      </c>
    </row>
    <row r="129" spans="1:13" ht="25.5">
      <c r="A129" s="97">
        <v>54</v>
      </c>
      <c r="B129" s="95" t="s">
        <v>92</v>
      </c>
      <c r="C129" s="131">
        <f t="shared" si="23"/>
        <v>0</v>
      </c>
      <c r="D129" s="131">
        <f t="shared" si="23"/>
        <v>0</v>
      </c>
      <c r="E129" s="131">
        <f t="shared" si="23"/>
        <v>0</v>
      </c>
      <c r="F129" s="131">
        <f t="shared" si="23"/>
        <v>0</v>
      </c>
      <c r="G129" s="131">
        <f t="shared" si="23"/>
        <v>0</v>
      </c>
      <c r="H129" s="131">
        <f t="shared" si="23"/>
        <v>0</v>
      </c>
      <c r="I129" s="131">
        <f t="shared" si="23"/>
        <v>0</v>
      </c>
      <c r="J129" s="131">
        <f t="shared" si="23"/>
        <v>0</v>
      </c>
      <c r="K129" s="131">
        <f t="shared" si="23"/>
        <v>0</v>
      </c>
      <c r="L129" s="131">
        <f t="shared" si="23"/>
        <v>0</v>
      </c>
      <c r="M129" s="131">
        <f t="shared" si="23"/>
        <v>0</v>
      </c>
    </row>
    <row r="130" spans="1:13" ht="12.75">
      <c r="A130" s="118"/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1:13" ht="102">
      <c r="A131" s="4" t="s">
        <v>10</v>
      </c>
      <c r="B131" s="83" t="s">
        <v>11</v>
      </c>
      <c r="C131" s="4" t="s">
        <v>116</v>
      </c>
      <c r="D131" s="4" t="s">
        <v>44</v>
      </c>
      <c r="E131" s="4" t="s">
        <v>45</v>
      </c>
      <c r="F131" s="4" t="s">
        <v>46</v>
      </c>
      <c r="G131" s="4" t="s">
        <v>47</v>
      </c>
      <c r="H131" s="4" t="s">
        <v>48</v>
      </c>
      <c r="I131" s="4" t="s">
        <v>49</v>
      </c>
      <c r="J131" s="4" t="s">
        <v>97</v>
      </c>
      <c r="K131" s="4" t="s">
        <v>50</v>
      </c>
      <c r="L131" s="4" t="s">
        <v>51</v>
      </c>
      <c r="M131" s="4" t="s">
        <v>52</v>
      </c>
    </row>
    <row r="132" spans="1:13" ht="12.75">
      <c r="A132" s="85"/>
      <c r="B132" s="86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</row>
    <row r="133" spans="1:13" ht="12.75">
      <c r="A133" s="88"/>
      <c r="B133" s="89" t="s">
        <v>25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</row>
    <row r="134" spans="1:13" ht="12.75">
      <c r="A134" s="91"/>
      <c r="B134" s="92" t="s">
        <v>107</v>
      </c>
      <c r="C134" s="13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1:13" ht="12.75">
      <c r="A135" s="94" t="s">
        <v>37</v>
      </c>
      <c r="B135" s="95" t="s">
        <v>109</v>
      </c>
      <c r="C135" s="133">
        <v>4062730</v>
      </c>
      <c r="D135" s="131">
        <v>9600</v>
      </c>
      <c r="E135" s="131"/>
      <c r="F135" s="131">
        <v>74615</v>
      </c>
      <c r="G135" s="131">
        <v>270875</v>
      </c>
      <c r="H135" s="131">
        <v>12000</v>
      </c>
      <c r="I135" s="131">
        <v>3689040</v>
      </c>
      <c r="J135" s="131"/>
      <c r="K135" s="131">
        <v>6600</v>
      </c>
      <c r="L135" s="131"/>
      <c r="M135" s="131"/>
    </row>
    <row r="136" spans="1:13" ht="12.75">
      <c r="A136" s="94" t="s">
        <v>35</v>
      </c>
      <c r="B136" s="95" t="s">
        <v>41</v>
      </c>
      <c r="C136" s="133">
        <f>SUM(D136:M136)</f>
        <v>0</v>
      </c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ht="12.75">
      <c r="A137" s="97">
        <v>3</v>
      </c>
      <c r="B137" s="95" t="s">
        <v>39</v>
      </c>
      <c r="C137" s="133">
        <v>4018090</v>
      </c>
      <c r="D137" s="133">
        <v>9600</v>
      </c>
      <c r="E137" s="133">
        <f>SUM(E138:E140)</f>
        <v>0</v>
      </c>
      <c r="F137" s="133">
        <v>72415</v>
      </c>
      <c r="G137" s="133">
        <v>247935</v>
      </c>
      <c r="H137" s="133">
        <v>12000</v>
      </c>
      <c r="I137" s="133">
        <v>3669540</v>
      </c>
      <c r="J137" s="133">
        <f>SUM(J138:J140)</f>
        <v>0</v>
      </c>
      <c r="K137" s="133">
        <v>6600</v>
      </c>
      <c r="L137" s="133">
        <f>SUM(L138:L140)</f>
        <v>0</v>
      </c>
      <c r="M137" s="133">
        <f>SUM(M138:M140)</f>
        <v>0</v>
      </c>
    </row>
    <row r="138" spans="1:13" ht="12.75">
      <c r="A138" s="97">
        <v>31</v>
      </c>
      <c r="B138" s="95" t="s">
        <v>12</v>
      </c>
      <c r="C138" s="133">
        <v>3490140</v>
      </c>
      <c r="D138" s="132">
        <v>9600</v>
      </c>
      <c r="E138" s="132"/>
      <c r="F138" s="132">
        <v>0</v>
      </c>
      <c r="G138" s="132"/>
      <c r="H138" s="132"/>
      <c r="I138" s="132">
        <v>3480540</v>
      </c>
      <c r="J138" s="132"/>
      <c r="K138" s="132"/>
      <c r="L138" s="132"/>
      <c r="M138" s="132"/>
    </row>
    <row r="139" spans="1:13" ht="12.75">
      <c r="A139" s="97">
        <v>32</v>
      </c>
      <c r="B139" s="95" t="s">
        <v>16</v>
      </c>
      <c r="C139" s="133">
        <v>484500</v>
      </c>
      <c r="D139" s="132"/>
      <c r="E139" s="132"/>
      <c r="F139" s="132">
        <v>72415</v>
      </c>
      <c r="G139" s="132">
        <v>244436</v>
      </c>
      <c r="H139" s="132">
        <v>12000</v>
      </c>
      <c r="I139" s="132">
        <v>149000</v>
      </c>
      <c r="J139" s="132"/>
      <c r="K139" s="132">
        <v>6600</v>
      </c>
      <c r="L139" s="132"/>
      <c r="M139" s="132"/>
    </row>
    <row r="140" spans="1:13" ht="12.75">
      <c r="A140" s="97">
        <v>34</v>
      </c>
      <c r="B140" s="95" t="s">
        <v>20</v>
      </c>
      <c r="C140" s="133">
        <v>3500</v>
      </c>
      <c r="D140" s="132"/>
      <c r="E140" s="132"/>
      <c r="F140" s="132"/>
      <c r="G140" s="132">
        <v>3500</v>
      </c>
      <c r="H140" s="132"/>
      <c r="I140" s="132"/>
      <c r="J140" s="132"/>
      <c r="K140" s="132"/>
      <c r="L140" s="132"/>
      <c r="M140" s="132"/>
    </row>
    <row r="141" spans="1:13" ht="0.75" customHeight="1">
      <c r="A141" s="91"/>
      <c r="B141" s="92"/>
      <c r="C141" s="133">
        <f>SUM(D141:M141)</f>
        <v>0</v>
      </c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1:13" ht="12.75" hidden="1">
      <c r="A142" s="94" t="s">
        <v>36</v>
      </c>
      <c r="B142" s="95" t="s">
        <v>42</v>
      </c>
      <c r="C142" s="133">
        <f>SUM(D142:M142)</f>
        <v>0</v>
      </c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  <row r="143" spans="1:13" ht="12.75" hidden="1">
      <c r="A143" s="97">
        <v>3</v>
      </c>
      <c r="B143" s="95" t="s">
        <v>39</v>
      </c>
      <c r="C143" s="133">
        <f>SUM(D143:M143)</f>
        <v>0</v>
      </c>
      <c r="D143" s="133">
        <f aca="true" t="shared" si="24" ref="D143:M143">SUM(D144)</f>
        <v>0</v>
      </c>
      <c r="E143" s="133">
        <f t="shared" si="24"/>
        <v>0</v>
      </c>
      <c r="F143" s="133">
        <f t="shared" si="24"/>
        <v>0</v>
      </c>
      <c r="G143" s="133">
        <f t="shared" si="24"/>
        <v>0</v>
      </c>
      <c r="H143" s="133">
        <f t="shared" si="24"/>
        <v>0</v>
      </c>
      <c r="I143" s="133">
        <f t="shared" si="24"/>
        <v>0</v>
      </c>
      <c r="J143" s="133">
        <f t="shared" si="24"/>
        <v>0</v>
      </c>
      <c r="K143" s="133">
        <f t="shared" si="24"/>
        <v>0</v>
      </c>
      <c r="L143" s="133">
        <f t="shared" si="24"/>
        <v>0</v>
      </c>
      <c r="M143" s="133">
        <f t="shared" si="24"/>
        <v>0</v>
      </c>
    </row>
    <row r="144" spans="1:13" ht="12.75" hidden="1">
      <c r="A144" s="97">
        <v>32</v>
      </c>
      <c r="B144" s="95" t="s">
        <v>16</v>
      </c>
      <c r="C144" s="133">
        <f>SUM(D144:M144)</f>
        <v>0</v>
      </c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</row>
    <row r="145" spans="1:13" ht="12.75">
      <c r="A145" s="97">
        <v>37</v>
      </c>
      <c r="B145" s="95" t="s">
        <v>111</v>
      </c>
      <c r="C145" s="133">
        <v>40000</v>
      </c>
      <c r="D145" s="132"/>
      <c r="E145" s="132"/>
      <c r="F145" s="132"/>
      <c r="G145" s="132"/>
      <c r="H145" s="132"/>
      <c r="I145" s="132">
        <v>40000</v>
      </c>
      <c r="J145" s="132"/>
      <c r="K145" s="132"/>
      <c r="L145" s="132"/>
      <c r="M145" s="132"/>
    </row>
    <row r="146" spans="1:13" ht="25.5">
      <c r="A146" s="97">
        <v>4</v>
      </c>
      <c r="B146" s="95" t="s">
        <v>22</v>
      </c>
      <c r="C146" s="133">
        <v>44640</v>
      </c>
      <c r="D146" s="133">
        <f aca="true" t="shared" si="25" ref="D146:M146">SUM(D147)</f>
        <v>0</v>
      </c>
      <c r="E146" s="133">
        <f t="shared" si="25"/>
        <v>0</v>
      </c>
      <c r="F146" s="133">
        <v>2200</v>
      </c>
      <c r="G146" s="133">
        <v>22940</v>
      </c>
      <c r="H146" s="133">
        <f t="shared" si="25"/>
        <v>0</v>
      </c>
      <c r="I146" s="133">
        <f t="shared" si="25"/>
        <v>19500</v>
      </c>
      <c r="J146" s="133">
        <f t="shared" si="25"/>
        <v>0</v>
      </c>
      <c r="K146" s="133">
        <f t="shared" si="25"/>
        <v>0</v>
      </c>
      <c r="L146" s="133">
        <f t="shared" si="25"/>
        <v>0</v>
      </c>
      <c r="M146" s="133">
        <f t="shared" si="25"/>
        <v>0</v>
      </c>
    </row>
    <row r="147" spans="1:13" ht="38.25">
      <c r="A147" s="97">
        <v>42</v>
      </c>
      <c r="B147" s="95" t="s">
        <v>23</v>
      </c>
      <c r="C147" s="133">
        <v>44640</v>
      </c>
      <c r="D147" s="132"/>
      <c r="E147" s="132"/>
      <c r="F147" s="132">
        <v>2200</v>
      </c>
      <c r="G147" s="132">
        <v>22940</v>
      </c>
      <c r="H147" s="132"/>
      <c r="I147" s="132">
        <v>19500</v>
      </c>
      <c r="J147" s="132"/>
      <c r="K147" s="132"/>
      <c r="L147" s="132"/>
      <c r="M147" s="132"/>
    </row>
    <row r="148" spans="1:13" ht="12.75">
      <c r="A148" s="97"/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1:13" ht="25.5">
      <c r="A149" s="137">
        <v>5</v>
      </c>
      <c r="B149" s="95" t="s">
        <v>91</v>
      </c>
      <c r="C149" s="131">
        <f aca="true" t="shared" si="26" ref="C149:M150">SUM(C150)</f>
        <v>0</v>
      </c>
      <c r="D149" s="131">
        <f t="shared" si="26"/>
        <v>0</v>
      </c>
      <c r="E149" s="131">
        <f t="shared" si="26"/>
        <v>0</v>
      </c>
      <c r="F149" s="131">
        <f t="shared" si="26"/>
        <v>0</v>
      </c>
      <c r="G149" s="131">
        <f t="shared" si="26"/>
        <v>0</v>
      </c>
      <c r="H149" s="131">
        <f t="shared" si="26"/>
        <v>0</v>
      </c>
      <c r="I149" s="131">
        <f t="shared" si="26"/>
        <v>0</v>
      </c>
      <c r="J149" s="131">
        <f t="shared" si="26"/>
        <v>0</v>
      </c>
      <c r="K149" s="131">
        <f t="shared" si="26"/>
        <v>0</v>
      </c>
      <c r="L149" s="131">
        <f t="shared" si="26"/>
        <v>0</v>
      </c>
      <c r="M149" s="131">
        <f t="shared" si="26"/>
        <v>0</v>
      </c>
    </row>
    <row r="150" spans="1:13" ht="25.5">
      <c r="A150" s="97">
        <v>54</v>
      </c>
      <c r="B150" s="95" t="s">
        <v>92</v>
      </c>
      <c r="C150" s="131">
        <f t="shared" si="26"/>
        <v>0</v>
      </c>
      <c r="D150" s="131">
        <f t="shared" si="26"/>
        <v>0</v>
      </c>
      <c r="E150" s="131">
        <f t="shared" si="26"/>
        <v>0</v>
      </c>
      <c r="F150" s="131">
        <f t="shared" si="26"/>
        <v>0</v>
      </c>
      <c r="G150" s="131">
        <f t="shared" si="26"/>
        <v>0</v>
      </c>
      <c r="H150" s="131">
        <f t="shared" si="26"/>
        <v>0</v>
      </c>
      <c r="I150" s="131">
        <f t="shared" si="26"/>
        <v>0</v>
      </c>
      <c r="J150" s="131">
        <f t="shared" si="26"/>
        <v>0</v>
      </c>
      <c r="K150" s="131">
        <f t="shared" si="26"/>
        <v>0</v>
      </c>
      <c r="L150" s="131">
        <f t="shared" si="26"/>
        <v>0</v>
      </c>
      <c r="M150" s="131">
        <f t="shared" si="26"/>
        <v>0</v>
      </c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2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2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62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62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62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62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62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62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2021-12-20T11:55:19Z</cp:lastPrinted>
  <dcterms:created xsi:type="dcterms:W3CDTF">2013-09-11T11:00:21Z</dcterms:created>
  <dcterms:modified xsi:type="dcterms:W3CDTF">2021-12-20T11:56:15Z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